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5220" tabRatio="860" activeTab="8"/>
  </bookViews>
  <sheets>
    <sheet name="Trg9" sheetId="1" r:id="rId1"/>
    <sheet name="Trg10" sheetId="2" r:id="rId2"/>
    <sheet name="Trg11" sheetId="3" r:id="rId3"/>
    <sheet name="Trg12" sheetId="4" r:id="rId4"/>
    <sheet name="Trg13" sheetId="5" r:id="rId5"/>
    <sheet name="Trg14" sheetId="6" r:id="rId6"/>
    <sheet name="Trg15" sheetId="7" r:id="rId7"/>
    <sheet name="Trg16" sheetId="8" r:id="rId8"/>
    <sheet name="Tr17" sheetId="9" r:id="rId9"/>
    <sheet name="00000000" sheetId="10" state="veryHidden" r:id="rId10"/>
    <sheet name="10000000" sheetId="11" state="veryHidden" r:id="rId11"/>
    <sheet name="20000000" sheetId="12" state="veryHidden" r:id="rId12"/>
    <sheet name="30000000" sheetId="13" state="veryHidden" r:id="rId13"/>
    <sheet name="40000000" sheetId="14" state="veryHidden" r:id="rId14"/>
    <sheet name="50000000" sheetId="15" state="very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0">'[6]PNT-QUOT-#3'!#REF!</definedName>
    <definedName name="\d">#REF!</definedName>
    <definedName name="\z">'[6]COAT&amp;WRAP-QIOT-#3'!#REF!</definedName>
    <definedName name="_">#REF!</definedName>
    <definedName name="_1">'[1]MAIN GATE HOUSE'!#REF!</definedName>
    <definedName name="_2">'[1]MAIN GATE HOUSE'!#REF!</definedName>
    <definedName name="_3">'[1]MAIN GATE HOUSE'!#REF!</definedName>
    <definedName name="_4">'[1]MAIN GATE HOUSE'!#REF!</definedName>
    <definedName name="_6">'[1]MAIN GATE HOUSE'!#REF!</definedName>
    <definedName name="_7">'[1]MAIN GATE HOUSE'!#REF!</definedName>
    <definedName name="_Fill" hidden="1">#REF!</definedName>
    <definedName name="_Sort" hidden="1">'[1]MAIN GATE HOUSE'!#REF!</definedName>
    <definedName name="A">#REF!</definedName>
    <definedName name="A">#REF!</definedName>
    <definedName name="A">#REF!</definedName>
    <definedName name="A">#REF!</definedName>
    <definedName name="A">#REF!</definedName>
    <definedName name="A120_">#REF!</definedName>
    <definedName name="A120_">#REF!</definedName>
    <definedName name="A120_">#REF!</definedName>
    <definedName name="A120_">#REF!</definedName>
    <definedName name="A120_">#REF!</definedName>
    <definedName name="A35_">#REF!</definedName>
    <definedName name="A35_">#REF!</definedName>
    <definedName name="A35_">#REF!</definedName>
    <definedName name="A35_">#REF!</definedName>
    <definedName name="A35_">#REF!</definedName>
    <definedName name="A50_">#REF!</definedName>
    <definedName name="A50_">#REF!</definedName>
    <definedName name="A50_">#REF!</definedName>
    <definedName name="A50_">#REF!</definedName>
    <definedName name="A50_">#REF!</definedName>
    <definedName name="A70_">#REF!</definedName>
    <definedName name="A70_">#REF!</definedName>
    <definedName name="A70_">#REF!</definedName>
    <definedName name="A70_">#REF!</definedName>
    <definedName name="A70_">#REF!</definedName>
    <definedName name="A95_">#REF!</definedName>
    <definedName name="A95_">#REF!</definedName>
    <definedName name="A95_">#REF!</definedName>
    <definedName name="A95_">#REF!</definedName>
    <definedName name="A95_">#REF!</definedName>
    <definedName name="AAA">'[22]MTL$-INTER'!#REF!</definedName>
    <definedName name="AAA">'[9]MTL$-INTER'!#REF!</definedName>
    <definedName name="AAA">'[9]MTL$-INTER'!#REF!</definedName>
    <definedName name="AAA">'[9]MTL$-INTER'!#REF!</definedName>
    <definedName name="AAA">'[9]MTL$-INTER'!#REF!</definedName>
    <definedName name="abb91">'[25]chitimc'!#REF!</definedName>
    <definedName name="abb91">'[12]chitimc'!#REF!</definedName>
    <definedName name="abb91">'[12]chitimc'!#REF!</definedName>
    <definedName name="abb91">'[12]chitimc'!#REF!</definedName>
    <definedName name="abb91">'[12]chitimc'!#REF!</definedName>
    <definedName name="abc">#REF!</definedName>
    <definedName name="abc">#REF!</definedName>
    <definedName name="abc">#REF!</definedName>
    <definedName name="abc">#REF!</definedName>
    <definedName name="abc">#REF!</definedName>
    <definedName name="AC120_">#REF!</definedName>
    <definedName name="AC120_">#REF!</definedName>
    <definedName name="AC120_">#REF!</definedName>
    <definedName name="AC120_">#REF!</definedName>
    <definedName name="AC120_">#REF!</definedName>
    <definedName name="AC35_">#REF!</definedName>
    <definedName name="AC35_">#REF!</definedName>
    <definedName name="AC35_">#REF!</definedName>
    <definedName name="AC35_">#REF!</definedName>
    <definedName name="AC35_">#REF!</definedName>
    <definedName name="AC50_">#REF!</definedName>
    <definedName name="AC50_">#REF!</definedName>
    <definedName name="AC50_">#REF!</definedName>
    <definedName name="AC50_">#REF!</definedName>
    <definedName name="AC50_">#REF!</definedName>
    <definedName name="AC70_">#REF!</definedName>
    <definedName name="AC70_">#REF!</definedName>
    <definedName name="AC70_">#REF!</definedName>
    <definedName name="AC70_">#REF!</definedName>
    <definedName name="AC70_">#REF!</definedName>
    <definedName name="AC95_">#REF!</definedName>
    <definedName name="AC95_">#REF!</definedName>
    <definedName name="AC95_">#REF!</definedName>
    <definedName name="AC95_">#REF!</definedName>
    <definedName name="AC95_">#REF!</definedName>
    <definedName name="AD">#REF!</definedName>
    <definedName name="AD">#REF!</definedName>
    <definedName name="AD">#REF!</definedName>
    <definedName name="AD">#REF!</definedName>
    <definedName name="AD">#REF!</definedName>
    <definedName name="ag142X42">'[25]chitimc'!#REF!</definedName>
    <definedName name="ag142X42">'[12]chitimc'!#REF!</definedName>
    <definedName name="ag142X42">'[12]chitimc'!#REF!</definedName>
    <definedName name="ag142X42">'[12]chitimc'!#REF!</definedName>
    <definedName name="ag142X42">'[12]chitimc'!#REF!</definedName>
    <definedName name="ag267N59">'[25]chitimc'!#REF!</definedName>
    <definedName name="ag267N59">'[12]chitimc'!#REF!</definedName>
    <definedName name="ag267N59">'[12]chitimc'!#REF!</definedName>
    <definedName name="ag267N59">'[12]chitimc'!#REF!</definedName>
    <definedName name="ag267N59">'[12]chitimc'!#REF!</definedName>
    <definedName name="AMP">'[1]MAIN GATE HOUSE'!#REF!</definedName>
    <definedName name="AMP">'[1]MAIN GATE HOUSE'!#REF!</definedName>
    <definedName name="AMP">'[1]MAIN GATE HOUSE'!#REF!</definedName>
    <definedName name="AMP">'[1]MAIN GATE HOUSE'!#REF!</definedName>
    <definedName name="AMP">'[1]MAIN GATE HOUSE'!#REF!</definedName>
    <definedName name="B">'[1]MAIN GATE HOUSE'!#REF!</definedName>
    <definedName name="B">'[1]MAIN GATE HOUSE'!#REF!</definedName>
    <definedName name="B">'[1]MAIN GATE HOUSE'!#REF!</definedName>
    <definedName name="B">'[1]MAIN GATE HOUSE'!#REF!</definedName>
    <definedName name="B">'[1]MAIN GATE HOUSE'!#REF!</definedName>
    <definedName name="b_240">'[25]THPDMoi  (2)'!#REF!</definedName>
    <definedName name="b_240">'[12]THPDMoi  (2)'!#REF!</definedName>
    <definedName name="b_240">'[12]THPDMoi  (2)'!#REF!</definedName>
    <definedName name="b_240">'[12]THPDMoi  (2)'!#REF!</definedName>
    <definedName name="b_240">'[12]THPDMoi  (2)'!#REF!</definedName>
    <definedName name="b_280">'[25]THPDMoi  (2)'!#REF!</definedName>
    <definedName name="b_280">'[12]THPDMoi  (2)'!#REF!</definedName>
    <definedName name="b_280">'[12]THPDMoi  (2)'!#REF!</definedName>
    <definedName name="b_280">'[12]THPDMoi  (2)'!#REF!</definedName>
    <definedName name="b_280">'[12]THPDMoi  (2)'!#REF!</definedName>
    <definedName name="b_320">'[25]THPDMoi  (2)'!#REF!</definedName>
    <definedName name="b_320">'[12]THPDMoi  (2)'!#REF!</definedName>
    <definedName name="b_320">'[12]THPDMoi  (2)'!#REF!</definedName>
    <definedName name="b_320">'[12]THPDMoi  (2)'!#REF!</definedName>
    <definedName name="b_320">'[12]THPDMoi  (2)'!#REF!</definedName>
    <definedName name="Bachang">'[5]Giacuoc'!$H$2:$I$6</definedName>
    <definedName name="Bachang">'[5]Giacuoc'!$H$2:$I$6</definedName>
    <definedName name="Bachang">'[5]Giacuoc'!$H$2:$I$6</definedName>
    <definedName name="Bachang">'[5]Giacuoc'!$H$2:$I$6</definedName>
    <definedName name="Bachang">'[5]Giacuoc'!$H$2:$I$6</definedName>
    <definedName name="bangciti">'[25]dongia (2)'!#REF!</definedName>
    <definedName name="bangciti">'[12]dongia (2)'!#REF!</definedName>
    <definedName name="bangciti">'[12]dongia (2)'!#REF!</definedName>
    <definedName name="bangciti">'[12]dongia (2)'!#REF!</definedName>
    <definedName name="bangciti">'[12]dongia (2)'!#REF!</definedName>
    <definedName name="bdht15nc">'[25]gtrinh'!#REF!</definedName>
    <definedName name="bdht15nc">'[12]gtrinh'!#REF!</definedName>
    <definedName name="bdht15nc">'[12]gtrinh'!#REF!</definedName>
    <definedName name="bdht15nc">'[12]gtrinh'!#REF!</definedName>
    <definedName name="bdht15nc">'[12]gtrinh'!#REF!</definedName>
    <definedName name="bdht15vl">'[25]gtrinh'!#REF!</definedName>
    <definedName name="bdht15vl">'[12]gtrinh'!#REF!</definedName>
    <definedName name="bdht15vl">'[12]gtrinh'!#REF!</definedName>
    <definedName name="bdht15vl">'[12]gtrinh'!#REF!</definedName>
    <definedName name="bdht15vl">'[12]gtrinh'!#REF!</definedName>
    <definedName name="bdht25nc">'[25]gtrinh'!#REF!</definedName>
    <definedName name="bdht25nc">'[12]gtrinh'!#REF!</definedName>
    <definedName name="bdht25nc">'[12]gtrinh'!#REF!</definedName>
    <definedName name="bdht25nc">'[12]gtrinh'!#REF!</definedName>
    <definedName name="bdht25nc">'[12]gtrinh'!#REF!</definedName>
    <definedName name="bdht25vl">'[25]gtrinh'!#REF!</definedName>
    <definedName name="bdht25vl">'[12]gtrinh'!#REF!</definedName>
    <definedName name="bdht25vl">'[12]gtrinh'!#REF!</definedName>
    <definedName name="bdht25vl">'[12]gtrinh'!#REF!</definedName>
    <definedName name="bdht25vl">'[12]gtrinh'!#REF!</definedName>
    <definedName name="bdht325nc">'[25]gtrinh'!#REF!</definedName>
    <definedName name="bdht325nc">'[12]gtrinh'!#REF!</definedName>
    <definedName name="bdht325nc">'[12]gtrinh'!#REF!</definedName>
    <definedName name="bdht325nc">'[12]gtrinh'!#REF!</definedName>
    <definedName name="bdht325nc">'[12]gtrinh'!#REF!</definedName>
    <definedName name="bdht325vl">'[25]gtrinh'!#REF!</definedName>
    <definedName name="bdht325vl">'[12]gtrinh'!#REF!</definedName>
    <definedName name="bdht325vl">'[12]gtrinh'!#REF!</definedName>
    <definedName name="bdht325vl">'[12]gtrinh'!#REF!</definedName>
    <definedName name="bdht325vl">'[12]gtrinh'!#REF!</definedName>
    <definedName name="C_">'[1]MAIN GATE HOUSE'!#REF!</definedName>
    <definedName name="C_">'[1]MAIN GATE HOUSE'!#REF!</definedName>
    <definedName name="C_">'[1]MAIN GATE HOUSE'!#REF!</definedName>
    <definedName name="C_">'[1]MAIN GATE HOUSE'!#REF!</definedName>
    <definedName name="C_">'[1]MAIN GATE HOUSE'!#REF!</definedName>
    <definedName name="ca">#REF!</definedName>
    <definedName name="ca">#REF!</definedName>
    <definedName name="ca">#REF!</definedName>
    <definedName name="ca">#REF!</definedName>
    <definedName name="ca">#REF!</definedName>
    <definedName name="CAPDAT">'[25]phuluc1'!#REF!</definedName>
    <definedName name="CAPDAT">'[12]phuluc1'!#REF!</definedName>
    <definedName name="CAPDAT">'[12]phuluc1'!#REF!</definedName>
    <definedName name="CAPDAT">'[12]phuluc1'!#REF!</definedName>
    <definedName name="CAPDAT">'[12]phuluc1'!#REF!</definedName>
    <definedName name="CCS">#REF!</definedName>
    <definedName name="CCS">#REF!</definedName>
    <definedName name="CCS">#REF!</definedName>
    <definedName name="CCS">#REF!</definedName>
    <definedName name="CCS">#REF!</definedName>
    <definedName name="CDD">#REF!</definedName>
    <definedName name="CDD">#REF!</definedName>
    <definedName name="CDD">#REF!</definedName>
    <definedName name="CDD">#REF!</definedName>
    <definedName name="CDD">#REF!</definedName>
    <definedName name="CDDD">'[25]THPDMoi  (2)'!#REF!</definedName>
    <definedName name="CDDD">'[12]THPDMoi  (2)'!#REF!</definedName>
    <definedName name="CDDD">'[12]THPDMoi  (2)'!#REF!</definedName>
    <definedName name="CDDD">'[12]THPDMoi  (2)'!#REF!</definedName>
    <definedName name="CDDD">'[12]THPDMoi  (2)'!#REF!</definedName>
    <definedName name="cgionc">'[25]lam-moi'!#REF!</definedName>
    <definedName name="cgionc">'[12]lam-moi'!#REF!</definedName>
    <definedName name="cgionc">'[12]lam-moi'!#REF!</definedName>
    <definedName name="cgionc">'[12]lam-moi'!#REF!</definedName>
    <definedName name="cgionc">'[12]lam-moi'!#REF!</definedName>
    <definedName name="cgiovl">'[25]lam-moi'!#REF!</definedName>
    <definedName name="cgiovl">'[12]lam-moi'!#REF!</definedName>
    <definedName name="cgiovl">'[12]lam-moi'!#REF!</definedName>
    <definedName name="cgiovl">'[12]lam-moi'!#REF!</definedName>
    <definedName name="cgiovl">'[12]lam-moi'!#REF!</definedName>
    <definedName name="chhtnc">'[25]lam-moi'!#REF!</definedName>
    <definedName name="chhtnc">'[12]lam-moi'!#REF!</definedName>
    <definedName name="chhtnc">'[12]lam-moi'!#REF!</definedName>
    <definedName name="chhtnc">'[12]lam-moi'!#REF!</definedName>
    <definedName name="chhtnc">'[12]lam-moi'!#REF!</definedName>
    <definedName name="chhtvl">'[25]lam-moi'!#REF!</definedName>
    <definedName name="chhtvl">'[12]lam-moi'!#REF!</definedName>
    <definedName name="chhtvl">'[12]lam-moi'!#REF!</definedName>
    <definedName name="chhtvl">'[12]lam-moi'!#REF!</definedName>
    <definedName name="chhtvl">'[12]lam-moi'!#REF!</definedName>
    <definedName name="chnc">'[25]lam-moi'!#REF!</definedName>
    <definedName name="chnc">'[12]lam-moi'!#REF!</definedName>
    <definedName name="chnc">'[12]lam-moi'!#REF!</definedName>
    <definedName name="chnc">'[12]lam-moi'!#REF!</definedName>
    <definedName name="chnc">'[12]lam-moi'!#REF!</definedName>
    <definedName name="chvl">'[25]lam-moi'!#REF!</definedName>
    <definedName name="chvl">'[12]lam-moi'!#REF!</definedName>
    <definedName name="chvl">'[12]lam-moi'!#REF!</definedName>
    <definedName name="chvl">'[12]lam-moi'!#REF!</definedName>
    <definedName name="chvl">'[12]lam-moi'!#REF!</definedName>
    <definedName name="citidd">'[25]dongia (2)'!#REF!</definedName>
    <definedName name="citidd">'[12]dongia (2)'!#REF!</definedName>
    <definedName name="citidd">'[12]dongia (2)'!#REF!</definedName>
    <definedName name="citidd">'[12]dongia (2)'!#REF!</definedName>
    <definedName name="citidd">'[12]dongia (2)'!#REF!</definedName>
    <definedName name="cknc">'[25]lam-moi'!#REF!</definedName>
    <definedName name="cknc">'[12]lam-moi'!#REF!</definedName>
    <definedName name="cknc">'[12]lam-moi'!#REF!</definedName>
    <definedName name="cknc">'[12]lam-moi'!#REF!</definedName>
    <definedName name="cknc">'[12]lam-moi'!#REF!</definedName>
    <definedName name="ckvl">'[25]lam-moi'!#REF!</definedName>
    <definedName name="ckvl">'[12]lam-moi'!#REF!</definedName>
    <definedName name="ckvl">'[12]lam-moi'!#REF!</definedName>
    <definedName name="ckvl">'[12]lam-moi'!#REF!</definedName>
    <definedName name="ckvl">'[12]lam-moi'!#REF!</definedName>
    <definedName name="CLVC3">0.1</definedName>
    <definedName name="CLVC3">0.1</definedName>
    <definedName name="CLVC3">0.1</definedName>
    <definedName name="CLVC3">0.1</definedName>
    <definedName name="CLVC3">0.1</definedName>
    <definedName name="COAT">'[6]PNT-QUOT-#3'!#REF!</definedName>
    <definedName name="COAT">'[6]PNT-QUOT-#3'!#REF!</definedName>
    <definedName name="COAT">'[6]PNT-QUOT-#3'!#REF!</definedName>
    <definedName name="COAT">'[6]PNT-QUOT-#3'!#REF!</definedName>
    <definedName name="COAT">'[6]PNT-QUOT-#3'!#REF!</definedName>
    <definedName name="cong1x15">'[25]giathanh1'!#REF!</definedName>
    <definedName name="cong1x15">'[12]giathanh1'!#REF!</definedName>
    <definedName name="cong1x15">'[12]giathanh1'!#REF!</definedName>
    <definedName name="cong1x15">'[12]giathanh1'!#REF!</definedName>
    <definedName name="cong1x15">'[12]giathanh1'!#REF!</definedName>
    <definedName name="cpnc">#REF!</definedName>
    <definedName name="cpnc">#REF!</definedName>
    <definedName name="cpnc">#REF!</definedName>
    <definedName name="cpnc">#REF!</definedName>
    <definedName name="cpnc">#REF!</definedName>
    <definedName name="cpvc">#REF!</definedName>
    <definedName name="cpvc">#REF!</definedName>
    <definedName name="cpvc">#REF!</definedName>
    <definedName name="cpvc">#REF!</definedName>
    <definedName name="cpvc">#REF!</definedName>
    <definedName name="CRD">#REF!</definedName>
    <definedName name="CRD">#REF!</definedName>
    <definedName name="CRD">#REF!</definedName>
    <definedName name="CRD">#REF!</definedName>
    <definedName name="CRD">#REF!</definedName>
    <definedName name="CRS">#REF!</definedName>
    <definedName name="CRS">#REF!</definedName>
    <definedName name="CRS">#REF!</definedName>
    <definedName name="CRS">#REF!</definedName>
    <definedName name="CRS">#REF!</definedName>
    <definedName name="CS">#REF!</definedName>
    <definedName name="CS">#REF!</definedName>
    <definedName name="CS">#REF!</definedName>
    <definedName name="CS">#REF!</definedName>
    <definedName name="CS">#REF!</definedName>
    <definedName name="CS_10">#REF!</definedName>
    <definedName name="CS_10">#REF!</definedName>
    <definedName name="CS_10">#REF!</definedName>
    <definedName name="CS_10">#REF!</definedName>
    <definedName name="CS_10">#REF!</definedName>
    <definedName name="CS_100">#REF!</definedName>
    <definedName name="CS_100">#REF!</definedName>
    <definedName name="CS_100">#REF!</definedName>
    <definedName name="CS_100">#REF!</definedName>
    <definedName name="CS_100">#REF!</definedName>
    <definedName name="CS_10S">#REF!</definedName>
    <definedName name="CS_10S">#REF!</definedName>
    <definedName name="CS_10S">#REF!</definedName>
    <definedName name="CS_10S">#REF!</definedName>
    <definedName name="CS_10S">#REF!</definedName>
    <definedName name="CS_120">#REF!</definedName>
    <definedName name="CS_120">#REF!</definedName>
    <definedName name="CS_120">#REF!</definedName>
    <definedName name="CS_120">#REF!</definedName>
    <definedName name="CS_120">#REF!</definedName>
    <definedName name="CS_140">#REF!</definedName>
    <definedName name="CS_140">#REF!</definedName>
    <definedName name="CS_140">#REF!</definedName>
    <definedName name="CS_140">#REF!</definedName>
    <definedName name="CS_140">#REF!</definedName>
    <definedName name="CS_160">#REF!</definedName>
    <definedName name="CS_160">#REF!</definedName>
    <definedName name="CS_160">#REF!</definedName>
    <definedName name="CS_160">#REF!</definedName>
    <definedName name="CS_160">#REF!</definedName>
    <definedName name="CS_20">#REF!</definedName>
    <definedName name="CS_20">#REF!</definedName>
    <definedName name="CS_20">#REF!</definedName>
    <definedName name="CS_20">#REF!</definedName>
    <definedName name="CS_20">#REF!</definedName>
    <definedName name="CS_30">#REF!</definedName>
    <definedName name="CS_30">#REF!</definedName>
    <definedName name="CS_30">#REF!</definedName>
    <definedName name="CS_30">#REF!</definedName>
    <definedName name="CS_30">#REF!</definedName>
    <definedName name="CS_40">#REF!</definedName>
    <definedName name="CS_40">#REF!</definedName>
    <definedName name="CS_40">#REF!</definedName>
    <definedName name="CS_40">#REF!</definedName>
    <definedName name="CS_40">#REF!</definedName>
    <definedName name="CS_40S">#REF!</definedName>
    <definedName name="CS_40S">#REF!</definedName>
    <definedName name="CS_40S">#REF!</definedName>
    <definedName name="CS_40S">#REF!</definedName>
    <definedName name="CS_40S">#REF!</definedName>
    <definedName name="CS_5S">#REF!</definedName>
    <definedName name="CS_5S">#REF!</definedName>
    <definedName name="CS_5S">#REF!</definedName>
    <definedName name="CS_5S">#REF!</definedName>
    <definedName name="CS_5S">#REF!</definedName>
    <definedName name="CS_60">#REF!</definedName>
    <definedName name="CS_60">#REF!</definedName>
    <definedName name="CS_60">#REF!</definedName>
    <definedName name="CS_60">#REF!</definedName>
    <definedName name="CS_60">#REF!</definedName>
    <definedName name="CS_80">#REF!</definedName>
    <definedName name="CS_80">#REF!</definedName>
    <definedName name="CS_80">#REF!</definedName>
    <definedName name="CS_80">#REF!</definedName>
    <definedName name="CS_80">#REF!</definedName>
    <definedName name="CS_80S">#REF!</definedName>
    <definedName name="CS_80S">#REF!</definedName>
    <definedName name="CS_80S">#REF!</definedName>
    <definedName name="CS_80S">#REF!</definedName>
    <definedName name="CS_80S">#REF!</definedName>
    <definedName name="CS_STD">#REF!</definedName>
    <definedName name="CS_STD">#REF!</definedName>
    <definedName name="CS_STD">#REF!</definedName>
    <definedName name="CS_STD">#REF!</definedName>
    <definedName name="CS_STD">#REF!</definedName>
    <definedName name="CS_XS">#REF!</definedName>
    <definedName name="CS_XS">#REF!</definedName>
    <definedName name="CS_XS">#REF!</definedName>
    <definedName name="CS_XS">#REF!</definedName>
    <definedName name="CS_XS">#REF!</definedName>
    <definedName name="CS_XXS">#REF!</definedName>
    <definedName name="CS_XXS">#REF!</definedName>
    <definedName name="CS_XXS">#REF!</definedName>
    <definedName name="CS_X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'[25]dongia (2)'!#REF!</definedName>
    <definedName name="CT250">'[12]dongia (2)'!#REF!</definedName>
    <definedName name="CT250">'[12]dongia (2)'!#REF!</definedName>
    <definedName name="CT250">'[12]dongia (2)'!#REF!</definedName>
    <definedName name="CT250">'[12]dongia (2)'!#REF!</definedName>
    <definedName name="ctgt">#REF!</definedName>
    <definedName name="ctgt">#REF!</definedName>
    <definedName name="ctgt">#REF!</definedName>
    <definedName name="ctgt">#REF!</definedName>
    <definedName name="ctgt">#REF!</definedName>
    <definedName name="ctgt1">#REF!</definedName>
    <definedName name="ctgt1">#REF!</definedName>
    <definedName name="ctgt1">#REF!</definedName>
    <definedName name="ctgt1">#REF!</definedName>
    <definedName name="ctgt1">#REF!</definedName>
    <definedName name="cti3x15">'[25]giathanh1'!#REF!</definedName>
    <definedName name="cti3x15">'[12]giathanh1'!#REF!</definedName>
    <definedName name="cti3x15">'[12]giathanh1'!#REF!</definedName>
    <definedName name="cti3x15">'[12]giathanh1'!#REF!</definedName>
    <definedName name="cti3x15">'[12]giathanh1'!#REF!</definedName>
    <definedName name="ctxd">#REF!</definedName>
    <definedName name="ctxd">#REF!</definedName>
    <definedName name="ctxd">#REF!</definedName>
    <definedName name="ctxd">#REF!</definedName>
    <definedName name="ctxd">#REF!</definedName>
    <definedName name="culy1">'[25]DONGIA'!#REF!</definedName>
    <definedName name="culy1">'[12]DONGIA'!#REF!</definedName>
    <definedName name="culy1">'[12]DONGIA'!#REF!</definedName>
    <definedName name="culy1">'[12]DONGIA'!#REF!</definedName>
    <definedName name="culy1">'[12]DONGIA'!#REF!</definedName>
    <definedName name="culy2">'[25]DONGIA'!#REF!</definedName>
    <definedName name="culy2">'[12]DONGIA'!#REF!</definedName>
    <definedName name="culy2">'[12]DONGIA'!#REF!</definedName>
    <definedName name="culy2">'[12]DONGIA'!#REF!</definedName>
    <definedName name="culy2">'[12]DONGIA'!#REF!</definedName>
    <definedName name="culy3">'[25]DONGIA'!#REF!</definedName>
    <definedName name="culy3">'[12]DONGIA'!#REF!</definedName>
    <definedName name="culy3">'[12]DONGIA'!#REF!</definedName>
    <definedName name="culy3">'[12]DONGIA'!#REF!</definedName>
    <definedName name="culy3">'[12]DONGIA'!#REF!</definedName>
    <definedName name="culy4">'[25]DONGIA'!#REF!</definedName>
    <definedName name="culy4">'[12]DONGIA'!#REF!</definedName>
    <definedName name="culy4">'[12]DONGIA'!#REF!</definedName>
    <definedName name="culy4">'[12]DONGIA'!#REF!</definedName>
    <definedName name="culy4">'[12]DONGIA'!#REF!</definedName>
    <definedName name="culy5">'[25]DONGIA'!#REF!</definedName>
    <definedName name="culy5">'[12]DONGIA'!#REF!</definedName>
    <definedName name="culy5">'[12]DONGIA'!#REF!</definedName>
    <definedName name="culy5">'[12]DONGIA'!#REF!</definedName>
    <definedName name="culy5">'[12]DONGIA'!#REF!</definedName>
    <definedName name="cuoc">'[25]DONGIA'!#REF!</definedName>
    <definedName name="cuoc">'[12]DONGIA'!#REF!</definedName>
    <definedName name="cuoc">'[12]DONGIA'!#REF!</definedName>
    <definedName name="cuoc">'[12]DONGIA'!#REF!</definedName>
    <definedName name="cuoc">'[12]DONGIA'!#REF!</definedName>
    <definedName name="cv">'[24]gvl'!$N$17</definedName>
    <definedName name="CX">#REF!</definedName>
    <definedName name="cxhtnc">'[25]lam-moi'!#REF!</definedName>
    <definedName name="cxhtnc">'[12]lam-moi'!#REF!</definedName>
    <definedName name="cxhtnc">'[12]lam-moi'!#REF!</definedName>
    <definedName name="cxhtnc">'[12]lam-moi'!#REF!</definedName>
    <definedName name="cxhtnc">'[12]lam-moi'!#REF!</definedName>
    <definedName name="cxhtvl">'[25]lam-moi'!#REF!</definedName>
    <definedName name="cxhtvl">'[12]lam-moi'!#REF!</definedName>
    <definedName name="cxhtvl">'[12]lam-moi'!#REF!</definedName>
    <definedName name="cxhtvl">'[12]lam-moi'!#REF!</definedName>
    <definedName name="cxhtvl">'[12]lam-moi'!#REF!</definedName>
    <definedName name="cxnc">'[25]lam-moi'!#REF!</definedName>
    <definedName name="cxnc">'[12]lam-moi'!#REF!</definedName>
    <definedName name="cxnc">'[12]lam-moi'!#REF!</definedName>
    <definedName name="cxnc">'[12]lam-moi'!#REF!</definedName>
    <definedName name="cxnc">'[12]lam-moi'!#REF!</definedName>
    <definedName name="cxvl">'[25]lam-moi'!#REF!</definedName>
    <definedName name="cxvl">'[12]lam-moi'!#REF!</definedName>
    <definedName name="cxvl">'[12]lam-moi'!#REF!</definedName>
    <definedName name="cxvl">'[12]lam-moi'!#REF!</definedName>
    <definedName name="cxvl">'[12]lam-moi'!#REF!</definedName>
    <definedName name="cxxnc">'[25]lam-moi'!#REF!</definedName>
    <definedName name="cxxnc">'[12]lam-moi'!#REF!</definedName>
    <definedName name="cxxnc">'[12]lam-moi'!#REF!</definedName>
    <definedName name="cxxnc">'[12]lam-moi'!#REF!</definedName>
    <definedName name="cxxnc">'[12]lam-moi'!#REF!</definedName>
    <definedName name="cxxvl">'[25]lam-moi'!#REF!</definedName>
    <definedName name="cxxvl">'[12]lam-moi'!#REF!</definedName>
    <definedName name="cxxvl">'[12]lam-moi'!#REF!</definedName>
    <definedName name="cxxvl">'[12]lam-moi'!#REF!</definedName>
    <definedName name="cxxvl">'[12]lam-moi'!#REF!</definedName>
    <definedName name="D">'[1]MAIN GATE HOUSE'!#REF!</definedName>
    <definedName name="D">'[1]MAIN GATE HOUSE'!#REF!</definedName>
    <definedName name="D">'[1]MAIN GATE HOUSE'!#REF!</definedName>
    <definedName name="D">'[1]MAIN GATE HOUSE'!#REF!</definedName>
    <definedName name="D">'[1]MAIN GATE HOUSE'!#REF!</definedName>
    <definedName name="D_Gia">'[13]Don gia'!$A$3:$F$240</definedName>
    <definedName name="D_Gia">'[13]Don gia'!$A$3:$F$240</definedName>
    <definedName name="D_Gia">'[13]Don gia'!$A$3:$F$240</definedName>
    <definedName name="D_Gia">'[13]Don gia'!$A$3:$F$240</definedName>
    <definedName name="D_Gia">'[13]Don gia'!$A$3:$F$240</definedName>
    <definedName name="D1x49">'[25]chitimc'!#REF!</definedName>
    <definedName name="D1x49">'[12]chitimc'!#REF!</definedName>
    <definedName name="D1x49">'[12]chitimc'!#REF!</definedName>
    <definedName name="D1x49">'[12]chitimc'!#REF!</definedName>
    <definedName name="D1x49">'[12]chitimc'!#REF!</definedName>
    <definedName name="D1x49x49">'[25]chitimc'!#REF!</definedName>
    <definedName name="D1x49x49">'[12]chitimc'!#REF!</definedName>
    <definedName name="D1x49x49">'[12]chitimc'!#REF!</definedName>
    <definedName name="D1x49x49">'[12]chitimc'!#REF!</definedName>
    <definedName name="D1x49x49">'[12]chitimc'!#REF!</definedName>
    <definedName name="d24nc">'[25]lam-moi'!#REF!</definedName>
    <definedName name="d24nc">'[12]lam-moi'!#REF!</definedName>
    <definedName name="d24nc">'[12]lam-moi'!#REF!</definedName>
    <definedName name="d24nc">'[12]lam-moi'!#REF!</definedName>
    <definedName name="d24nc">'[12]lam-moi'!#REF!</definedName>
    <definedName name="d24vl">'[25]lam-moi'!#REF!</definedName>
    <definedName name="d24vl">'[12]lam-moi'!#REF!</definedName>
    <definedName name="d24vl">'[12]lam-moi'!#REF!</definedName>
    <definedName name="d24vl">'[12]lam-moi'!#REF!</definedName>
    <definedName name="d24vl">'[12]lam-moi'!#REF!</definedName>
    <definedName name="DD">#REF!</definedName>
    <definedName name="DD">#REF!</definedName>
    <definedName name="DD">#REF!</definedName>
    <definedName name="DD">#REF!</definedName>
    <definedName name="DD">#REF!</definedName>
    <definedName name="dd1pnc">'[25]chitiet'!$G$404</definedName>
    <definedName name="dd1pvl">'[25]chitiet'!$G$383</definedName>
    <definedName name="dd1x2">'[24]gvl'!$N$9</definedName>
    <definedName name="dd3pctnc">'[25]lam-moi'!#REF!</definedName>
    <definedName name="dd3pctnc">'[12]lam-moi'!#REF!</definedName>
    <definedName name="dd3pctnc">'[12]lam-moi'!#REF!</definedName>
    <definedName name="dd3pctnc">'[12]lam-moi'!#REF!</definedName>
    <definedName name="dd3pctnc">'[12]lam-moi'!#REF!</definedName>
    <definedName name="dd3pctvl">'[25]lam-moi'!#REF!</definedName>
    <definedName name="dd3pctvl">'[12]lam-moi'!#REF!</definedName>
    <definedName name="dd3pctvl">'[12]lam-moi'!#REF!</definedName>
    <definedName name="dd3pctvl">'[12]lam-moi'!#REF!</definedName>
    <definedName name="dd3pctvl">'[12]lam-moi'!#REF!</definedName>
    <definedName name="dd3plmvl">'[25]lam-moi'!#REF!</definedName>
    <definedName name="dd3plmvl">'[12]lam-moi'!#REF!</definedName>
    <definedName name="dd3plmvl">'[12]lam-moi'!#REF!</definedName>
    <definedName name="dd3plmvl">'[12]lam-moi'!#REF!</definedName>
    <definedName name="dd3plmvl">'[12]lam-moi'!#REF!</definedName>
    <definedName name="dd3pnc">'[25]lam-moi'!#REF!</definedName>
    <definedName name="dd3pnc">'[12]lam-moi'!#REF!</definedName>
    <definedName name="dd3pnc">'[12]lam-moi'!#REF!</definedName>
    <definedName name="dd3pnc">'[12]lam-moi'!#REF!</definedName>
    <definedName name="dd3pnc">'[12]lam-moi'!#REF!</definedName>
    <definedName name="dd3pvl">'[25]lam-moi'!#REF!</definedName>
    <definedName name="dd3pvl">'[12]lam-moi'!#REF!</definedName>
    <definedName name="dd3pvl">'[12]lam-moi'!#REF!</definedName>
    <definedName name="dd3pvl">'[12]lam-moi'!#REF!</definedName>
    <definedName name="dd3pvl">'[12]lam-moi'!#REF!</definedName>
    <definedName name="ddhtnc">'[25]lam-moi'!#REF!</definedName>
    <definedName name="ddhtnc">'[12]lam-moi'!#REF!</definedName>
    <definedName name="ddhtnc">'[12]lam-moi'!#REF!</definedName>
    <definedName name="ddhtnc">'[12]lam-moi'!#REF!</definedName>
    <definedName name="ddhtnc">'[12]lam-moi'!#REF!</definedName>
    <definedName name="ddhtvl">'[25]lam-moi'!#REF!</definedName>
    <definedName name="ddhtvl">'[12]lam-moi'!#REF!</definedName>
    <definedName name="ddhtvl">'[12]lam-moi'!#REF!</definedName>
    <definedName name="ddhtvl">'[12]lam-moi'!#REF!</definedName>
    <definedName name="ddhtvl">'[12]lam-moi'!#REF!</definedName>
    <definedName name="ddn400">#REF!</definedName>
    <definedName name="ddn600">#REF!</definedName>
    <definedName name="ddt2nc">'[25]gtrinh'!#REF!</definedName>
    <definedName name="ddt2nc">'[12]gtrinh'!#REF!</definedName>
    <definedName name="ddt2nc">'[12]gtrinh'!#REF!</definedName>
    <definedName name="ddt2nc">'[12]gtrinh'!#REF!</definedName>
    <definedName name="ddt2nc">'[12]gtrinh'!#REF!</definedName>
    <definedName name="ddt2vl">'[25]gtrinh'!#REF!</definedName>
    <definedName name="ddt2vl">'[12]gtrinh'!#REF!</definedName>
    <definedName name="ddt2vl">'[12]gtrinh'!#REF!</definedName>
    <definedName name="ddt2vl">'[12]gtrinh'!#REF!</definedName>
    <definedName name="ddt2vl">'[12]gtrinh'!#REF!</definedName>
    <definedName name="ddtd3pnc">'[25]thao-go'!#REF!</definedName>
    <definedName name="ddtd3pnc">'[12]thao-go'!#REF!</definedName>
    <definedName name="ddtd3pnc">'[12]thao-go'!#REF!</definedName>
    <definedName name="ddtd3pnc">'[12]thao-go'!#REF!</definedName>
    <definedName name="ddtd3pnc">'[12]thao-go'!#REF!</definedName>
    <definedName name="ddtt1pnc">'[25]gtrinh'!#REF!</definedName>
    <definedName name="ddtt1pnc">'[12]gtrinh'!#REF!</definedName>
    <definedName name="ddtt1pnc">'[12]gtrinh'!#REF!</definedName>
    <definedName name="ddtt1pnc">'[12]gtrinh'!#REF!</definedName>
    <definedName name="ddtt1pnc">'[12]gtrinh'!#REF!</definedName>
    <definedName name="ddtt1pvl">'[25]gtrinh'!#REF!</definedName>
    <definedName name="ddtt1pvl">'[12]gtrinh'!#REF!</definedName>
    <definedName name="ddtt1pvl">'[12]gtrinh'!#REF!</definedName>
    <definedName name="ddtt1pvl">'[12]gtrinh'!#REF!</definedName>
    <definedName name="ddtt1pvl">'[12]gtrinh'!#REF!</definedName>
    <definedName name="ddtt3pnc">'[25]gtrinh'!#REF!</definedName>
    <definedName name="ddtt3pnc">'[12]gtrinh'!#REF!</definedName>
    <definedName name="ddtt3pnc">'[12]gtrinh'!#REF!</definedName>
    <definedName name="ddtt3pnc">'[12]gtrinh'!#REF!</definedName>
    <definedName name="ddtt3pnc">'[12]gtrinh'!#REF!</definedName>
    <definedName name="ddtt3pvl">'[25]gtrinh'!#REF!</definedName>
    <definedName name="ddtt3pvl">'[12]gtrinh'!#REF!</definedName>
    <definedName name="ddtt3pvl">'[12]gtrinh'!#REF!</definedName>
    <definedName name="ddtt3pvl">'[12]gtrinh'!#REF!</definedName>
    <definedName name="ddtt3pvl">'[12]gtrinh'!#REF!</definedName>
    <definedName name="DEMI1">#REF!</definedName>
    <definedName name="DEMI1">#REF!</definedName>
    <definedName name="DEMI1">#REF!</definedName>
    <definedName name="DEMI1">#REF!</definedName>
    <definedName name="DEMI1">#REF!</definedName>
    <definedName name="DEMI2">#REF!</definedName>
    <definedName name="DEMI2">#REF!</definedName>
    <definedName name="DEMI2">#REF!</definedName>
    <definedName name="DEMI2">#REF!</definedName>
    <definedName name="DEMI2">#REF!</definedName>
    <definedName name="DG">'[13]Don gia'!$B$3:$G$195</definedName>
    <definedName name="DG">'[13]Don gia'!$B$3:$G$195</definedName>
    <definedName name="DG">'[13]Don gia'!$B$3:$G$195</definedName>
    <definedName name="DG">'[13]Don gia'!$B$3:$G$195</definedName>
    <definedName name="DG">'[13]Don gia'!$B$3:$G$195</definedName>
    <definedName name="dghp">#REF!</definedName>
    <definedName name="dghp">#REF!</definedName>
    <definedName name="dghp">#REF!</definedName>
    <definedName name="dghp">#REF!</definedName>
    <definedName name="dghp">#REF!</definedName>
    <definedName name="DGM">'[25]DONGIA'!$A$453:$F$459</definedName>
    <definedName name="DGM">'[12]DONGIA'!$A$453:$F$459</definedName>
    <definedName name="DGM">'[12]DONGIA'!$A$453:$F$459</definedName>
    <definedName name="DGM">'[12]DONGIA'!$A$453:$F$459</definedName>
    <definedName name="DGM">'[12]DONGIA'!$A$453:$F$459</definedName>
    <definedName name="dgnc">#REF!</definedName>
    <definedName name="dgnc">#REF!</definedName>
    <definedName name="dgnc">#REF!</definedName>
    <definedName name="dgnc">#REF!</definedName>
    <definedName name="dgnc">#REF!</definedName>
    <definedName name="dgt1">#REF!</definedName>
    <definedName name="dgt1">#REF!</definedName>
    <definedName name="dgt1">#REF!</definedName>
    <definedName name="dgt1">#REF!</definedName>
    <definedName name="dgt1">#REF!</definedName>
    <definedName name="dgt100">'[25]dongia (2)'!#REF!</definedName>
    <definedName name="dgt100">'[12]dongia (2)'!#REF!</definedName>
    <definedName name="dgt100">'[12]dongia (2)'!#REF!</definedName>
    <definedName name="dgt100">'[12]dongia (2)'!#REF!</definedName>
    <definedName name="dgt100">'[12]dongia (2)'!#REF!</definedName>
    <definedName name="DGTH">'[25]DONGIA'!#REF!</definedName>
    <definedName name="DGTH">'[12]DONGIA'!#REF!</definedName>
    <definedName name="DGTH">'[12]DONGIA'!#REF!</definedName>
    <definedName name="DGTH">'[12]DONGIA'!#REF!</definedName>
    <definedName name="DGTH">'[12]DONGIA'!#REF!</definedName>
    <definedName name="DGTH1">'[25]DONGIA'!$A$414:$G$452</definedName>
    <definedName name="DGTH1">'[12]DONGIA'!$A$414:$G$452</definedName>
    <definedName name="DGTH1">'[12]DONGIA'!$A$414:$G$452</definedName>
    <definedName name="DGTH1">'[12]DONGIA'!$A$414:$G$452</definedName>
    <definedName name="DGTH1">'[12]DONGIA'!$A$414:$G$452</definedName>
    <definedName name="dgth2">'[25]DONGIA'!$A$414:$G$439</definedName>
    <definedName name="dgth2">'[12]DONGIA'!$A$414:$G$439</definedName>
    <definedName name="dgth2">'[12]DONGIA'!$A$414:$G$439</definedName>
    <definedName name="dgth2">'[12]DONGIA'!$A$414:$G$439</definedName>
    <definedName name="dgth2">'[12]DONGIA'!$A$414:$G$439</definedName>
    <definedName name="DGTR">'[25]DONGIA'!$A$472:$I$521</definedName>
    <definedName name="DGTR">'[12]DONGIA'!$A$472:$I$521</definedName>
    <definedName name="DGTR">'[12]DONGIA'!$A$472:$I$521</definedName>
    <definedName name="DGTR">'[12]DONGIA'!$A$472:$I$521</definedName>
    <definedName name="DGTR">'[12]DONGIA'!$A$472:$I$521</definedName>
    <definedName name="dgvl">#REF!</definedName>
    <definedName name="dgvl">#REF!</definedName>
    <definedName name="dgvl">#REF!</definedName>
    <definedName name="dgvl">#REF!</definedName>
    <definedName name="dgvl">#REF!</definedName>
    <definedName name="DGVL1">'[25]DONGIA'!$A$5:$F$235</definedName>
    <definedName name="DGVL1">'[12]DONGIA'!$A$5:$F$235</definedName>
    <definedName name="DGVL1">'[12]DONGIA'!$A$5:$F$235</definedName>
    <definedName name="DGVL1">'[12]DONGIA'!$A$5:$F$235</definedName>
    <definedName name="DGVL1">'[12]DONGIA'!$A$5:$F$235</definedName>
    <definedName name="DGVT">'[25]DON GIA'!$C$5:$G$137</definedName>
    <definedName name="DGVT">'[12]DON GIA'!$C$5:$G$137</definedName>
    <definedName name="DGVT">'[12]DON GIA'!$C$5:$G$137</definedName>
    <definedName name="DGVT">'[12]DON GIA'!$C$5:$G$137</definedName>
    <definedName name="DGVT">'[12]DON GIA'!$C$5:$G$137</definedName>
    <definedName name="DL15HT">'[4]TONGKE-HT'!#REF!</definedName>
    <definedName name="DL15HT">'[4]TONGKE-HT'!#REF!</definedName>
    <definedName name="DL15HT">'[4]TONGKE-HT'!#REF!</definedName>
    <definedName name="DL15HT">'[4]TONGKE-HT'!#REF!</definedName>
    <definedName name="DL15HT">'[4]TONGKE-HT'!#REF!</definedName>
    <definedName name="DL16HT">'[4]TONGKE-HT'!#REF!</definedName>
    <definedName name="DL16HT">'[4]TONGKE-HT'!#REF!</definedName>
    <definedName name="DL16HT">'[4]TONGKE-HT'!#REF!</definedName>
    <definedName name="DL16HT">'[4]TONGKE-HT'!#REF!</definedName>
    <definedName name="DL16HT">'[4]TONGKE-HT'!#REF!</definedName>
    <definedName name="DL19HT">'[4]TONGKE-HT'!#REF!</definedName>
    <definedName name="DL19HT">'[4]TONGKE-HT'!#REF!</definedName>
    <definedName name="DL19HT">'[4]TONGKE-HT'!#REF!</definedName>
    <definedName name="DL19HT">'[4]TONGKE-HT'!#REF!</definedName>
    <definedName name="DL19HT">'[4]TONGKE-HT'!#REF!</definedName>
    <definedName name="DL20HT">'[4]TONGKE-HT'!#REF!</definedName>
    <definedName name="DL20HT">'[4]TONGKE-HT'!#REF!</definedName>
    <definedName name="DL20HT">'[4]TONGKE-HT'!#REF!</definedName>
    <definedName name="DL20HT">'[4]TONGKE-HT'!#REF!</definedName>
    <definedName name="DL20HT">'[4]TONGKE-HT'!#REF!</definedName>
    <definedName name="do">#REF!</definedName>
    <definedName name="Documents_array">#REF!</definedName>
    <definedName name="Documents_array">#REF!</definedName>
    <definedName name="Documents_array">#REF!</definedName>
    <definedName name="Documents_array">#REF!</definedName>
    <definedName name="Documents_array">#REF!</definedName>
    <definedName name="dongia">'[25]DG'!$A$4:$I$567</definedName>
    <definedName name="dongia">'[12]DG'!$A$4:$I$567</definedName>
    <definedName name="dongia">'[12]DG'!$A$4:$I$567</definedName>
    <definedName name="dongia">'[12]DG'!$A$4:$I$567</definedName>
    <definedName name="dongia">'[12]DG'!$A$4:$I$567</definedName>
    <definedName name="dongia1">'[25]DG'!$A$4:$H$606</definedName>
    <definedName name="dongia1">'[12]DG'!$A$4:$H$606</definedName>
    <definedName name="dongia1">'[12]DG'!$A$4:$H$606</definedName>
    <definedName name="dongia1">'[12]DG'!$A$4:$H$606</definedName>
    <definedName name="dongia1">'[12]DG'!$A$4:$H$606</definedName>
    <definedName name="ds1p2nc">'[2]CHITIET VL-NC-TT -1p'!#REF!</definedName>
    <definedName name="ds1p2nc">'[2]CHITIET VL-NC-TT -1p'!#REF!</definedName>
    <definedName name="ds1p2nc">'[2]CHITIET VL-NC-TT -1p'!#REF!</definedName>
    <definedName name="ds1p2nc">'[2]CHITIET VL-NC-TT -1p'!#REF!</definedName>
    <definedName name="ds1p2nc">'[2]CHITIET VL-NC-TT -1p'!#REF!</definedName>
    <definedName name="ds1p2vc">'[2]CHITIET VL-NC-TT -1p'!#REF!</definedName>
    <definedName name="ds1p2vc">'[2]CHITIET VL-NC-TT -1p'!#REF!</definedName>
    <definedName name="ds1p2vc">'[2]CHITIET VL-NC-TT -1p'!#REF!</definedName>
    <definedName name="ds1p2vc">'[2]CHITIET VL-NC-TT -1p'!#REF!</definedName>
    <definedName name="ds1p2vc">'[2]CHITIET VL-NC-TT -1p'!#REF!</definedName>
    <definedName name="ds1p2vl">'[2]CHITIET VL-NC-TT -1p'!#REF!</definedName>
    <definedName name="ds1p2vl">'[2]CHITIET VL-NC-TT -1p'!#REF!</definedName>
    <definedName name="ds1p2vl">'[2]CHITIET VL-NC-TT -1p'!#REF!</definedName>
    <definedName name="ds1p2vl">'[2]CHITIET VL-NC-TT -1p'!#REF!</definedName>
    <definedName name="ds1p2vl">'[2]CHITIET VL-NC-TT -1p'!#REF!</definedName>
    <definedName name="ds1pnc">#REF!</definedName>
    <definedName name="ds1pvl">#REF!</definedName>
    <definedName name="ds3pmnc">'[2]CHITIET VL-NC-TT-3p'!#REF!</definedName>
    <definedName name="ds3pmnc">'[2]CHITIET VL-NC-TT-3p'!#REF!</definedName>
    <definedName name="ds3pmnc">'[2]CHITIET VL-NC-TT-3p'!#REF!</definedName>
    <definedName name="ds3pmnc">'[2]CHITIET VL-NC-TT-3p'!#REF!</definedName>
    <definedName name="ds3pmnc">'[2]CHITIET VL-NC-TT-3p'!#REF!</definedName>
    <definedName name="ds3pmvc">'[2]CHITIET VL-NC-TT-3p'!#REF!</definedName>
    <definedName name="ds3pmvc">'[2]CHITIET VL-NC-TT-3p'!#REF!</definedName>
    <definedName name="ds3pmvc">'[2]CHITIET VL-NC-TT-3p'!#REF!</definedName>
    <definedName name="ds3pmvc">'[2]CHITIET VL-NC-TT-3p'!#REF!</definedName>
    <definedName name="ds3pmvc">'[2]CHITIET VL-NC-TT-3p'!#REF!</definedName>
    <definedName name="ds3pmvl">'[2]CHITIET VL-NC-TT-3p'!#REF!</definedName>
    <definedName name="ds3pmvl">'[2]CHITIET VL-NC-TT-3p'!#REF!</definedName>
    <definedName name="ds3pmvl">'[2]CHITIET VL-NC-TT-3p'!#REF!</definedName>
    <definedName name="ds3pmvl">'[2]CHITIET VL-NC-TT-3p'!#REF!</definedName>
    <definedName name="ds3pmvl">'[2]CHITIET VL-NC-TT-3p'!#REF!</definedName>
    <definedName name="ds3pnc">#REF!</definedName>
    <definedName name="ds3pnc">#REF!</definedName>
    <definedName name="ds3pnc">#REF!</definedName>
    <definedName name="ds3pnc">#REF!</definedName>
    <definedName name="ds3pnc">#REF!</definedName>
    <definedName name="ds3pvl">#REF!</definedName>
    <definedName name="ds3pvl">#REF!</definedName>
    <definedName name="ds3pvl">#REF!</definedName>
    <definedName name="ds3pvl">#REF!</definedName>
    <definedName name="ds3pvl">#REF!</definedName>
    <definedName name="dsct3pnc">'[2]CHITIET VL-NC-TT-3p'!#REF!</definedName>
    <definedName name="dsct3pnc">'[2]CHITIET VL-NC-TT-3p'!#REF!</definedName>
    <definedName name="dsct3pnc">'[2]CHITIET VL-NC-TT-3p'!#REF!</definedName>
    <definedName name="dsct3pnc">'[2]CHITIET VL-NC-TT-3p'!#REF!</definedName>
    <definedName name="dsct3pnc">'[2]CHITIET VL-NC-TT-3p'!#REF!</definedName>
    <definedName name="dsct3pvl">'[2]CHITIET VL-NC-TT-3p'!#REF!</definedName>
    <definedName name="dsct3pvl">'[2]CHITIET VL-NC-TT-3p'!#REF!</definedName>
    <definedName name="dsct3pvl">'[2]CHITIET VL-NC-TT-3p'!#REF!</definedName>
    <definedName name="dsct3pvl">'[2]CHITIET VL-NC-TT-3p'!#REF!</definedName>
    <definedName name="dsct3pvl">'[2]CHITIET VL-NC-TT-3p'!#REF!</definedName>
    <definedName name="DTPM1_Sheet2_List">#REF!</definedName>
    <definedName name="DTPM1_Sheet2_List">#REF!</definedName>
    <definedName name="DTPM1_Sheet2_List">#REF!</definedName>
    <definedName name="DTPM1_Sheet2_List">#REF!</definedName>
    <definedName name="DTPM1_Sheet2_List">#REF!</definedName>
    <definedName name="Du_phong">#REF!</definedName>
    <definedName name="duong1">'[25]DONGIA'!#REF!</definedName>
    <definedName name="duong1">'[12]DONGIA'!#REF!</definedName>
    <definedName name="duong1">'[12]DONGIA'!#REF!</definedName>
    <definedName name="duong1">'[12]DONGIA'!#REF!</definedName>
    <definedName name="duong1">'[12]DONGIA'!#REF!</definedName>
    <definedName name="duong2">'[25]DONGIA'!#REF!</definedName>
    <definedName name="duong2">'[12]DONGIA'!#REF!</definedName>
    <definedName name="duong2">'[12]DONGIA'!#REF!</definedName>
    <definedName name="duong2">'[12]DONGIA'!#REF!</definedName>
    <definedName name="duong2">'[12]DONGIA'!#REF!</definedName>
    <definedName name="duong3">'[25]DONGIA'!#REF!</definedName>
    <definedName name="duong3">'[12]DONGIA'!#REF!</definedName>
    <definedName name="duong3">'[12]DONGIA'!#REF!</definedName>
    <definedName name="duong3">'[12]DONGIA'!#REF!</definedName>
    <definedName name="duong3">'[12]DONGIA'!#REF!</definedName>
    <definedName name="duong4">'[25]DONGIA'!#REF!</definedName>
    <definedName name="duong4">'[12]DONGIA'!#REF!</definedName>
    <definedName name="duong4">'[12]DONGIA'!#REF!</definedName>
    <definedName name="duong4">'[12]DONGIA'!#REF!</definedName>
    <definedName name="duong4">'[12]DONGIA'!#REF!</definedName>
    <definedName name="duong5">'[25]DONGIA'!#REF!</definedName>
    <definedName name="duong5">'[12]DONGIA'!#REF!</definedName>
    <definedName name="duong5">'[12]DONGIA'!#REF!</definedName>
    <definedName name="duong5">'[12]DONGIA'!#REF!</definedName>
    <definedName name="duong5">'[12]DONGIA'!#REF!</definedName>
    <definedName name="f">#REF!</definedName>
    <definedName name="f">#REF!</definedName>
    <definedName name="f">#REF!</definedName>
    <definedName name="f">#REF!</definedName>
    <definedName name="f">#REF!</definedName>
    <definedName name="f92F56">'[25]dtxl'!#REF!</definedName>
    <definedName name="f92F56">'[12]dtxl'!#REF!</definedName>
    <definedName name="f92F56">'[12]dtxl'!#REF!</definedName>
    <definedName name="f92F56">'[12]dtxl'!#REF!</definedName>
    <definedName name="f92F56">'[12]dtxl'!#REF!</definedName>
    <definedName name="FO">#REF!</definedName>
    <definedName name="FO">#REF!</definedName>
    <definedName name="FO">#REF!</definedName>
    <definedName name="FO">#REF!</definedName>
    <definedName name="FO">#REF!</definedName>
    <definedName name="FP">'[6]COAT&amp;WRAP-QIOT-#3'!#REF!</definedName>
    <definedName name="FP">'[6]COAT&amp;WRAP-QIOT-#3'!#REF!</definedName>
    <definedName name="FP">'[6]COAT&amp;WRAP-QIOT-#3'!#REF!</definedName>
    <definedName name="FP">'[6]COAT&amp;WRAP-QIOT-#3'!#REF!</definedName>
    <definedName name="FP">'[6]COAT&amp;WRAP-QIOT-#3'!#REF!</definedName>
    <definedName name="gcm">#REF!</definedName>
    <definedName name="gcm">#REF!</definedName>
    <definedName name="gcm">#REF!</definedName>
    <definedName name="gcm">#REF!</definedName>
    <definedName name="gcm">#REF!</definedName>
    <definedName name="gcuoc">#REF!</definedName>
    <definedName name="gcuoc">#REF!</definedName>
    <definedName name="gcuoc">#REF!</definedName>
    <definedName name="gcuoc">#REF!</definedName>
    <definedName name="gcuoc">#REF!</definedName>
    <definedName name="gia">'[5]Giacuoc'!$A$3:$F$105</definedName>
    <definedName name="gia">'[5]Giacuoc'!$A$3:$F$105</definedName>
    <definedName name="gia">'[5]Giacuoc'!$A$3:$F$105</definedName>
    <definedName name="gia">'[5]Giacuoc'!$A$3:$F$105</definedName>
    <definedName name="gia">'[5]Giacuoc'!$A$3:$F$105</definedName>
    <definedName name="giatbco">#REF!</definedName>
    <definedName name="giatbdien">#REF!</definedName>
    <definedName name="GID1">'[4]LKVL-CK-HT-GD1'!$A$4</definedName>
    <definedName name="gl3p">#REF!</definedName>
    <definedName name="gnl">#REF!</definedName>
    <definedName name="gnl">#REF!</definedName>
    <definedName name="gnl">#REF!</definedName>
    <definedName name="gnl">#REF!</definedName>
    <definedName name="gnl">#REF!</definedName>
    <definedName name="H">#REF!</definedName>
    <definedName name="H">#REF!</definedName>
    <definedName name="H">#REF!</definedName>
    <definedName name="H">#REF!</definedName>
    <definedName name="H">#REF!</definedName>
    <definedName name="Heä_soá_laép_xaø_H">1.7</definedName>
    <definedName name="Heä_soá_laép_xaø_H">1.7</definedName>
    <definedName name="Heä_soá_laép_xaø_H">1.7</definedName>
    <definedName name="Heä_soá_laép_xaø_H">1.7</definedName>
    <definedName name="Heä_soá_laép_xaø_H">1.7</definedName>
    <definedName name="heä_soá_sình_laày">#REF!</definedName>
    <definedName name="heä_soá_sình_laày">#REF!</definedName>
    <definedName name="heä_soá_sình_laày">#REF!</definedName>
    <definedName name="heä_soá_sình_laày">#REF!</definedName>
    <definedName name="heä_soá_sình_laày">#REF!</definedName>
    <definedName name="HH15HT">'[4]TONGKE-HT'!#REF!</definedName>
    <definedName name="HH15HT">'[4]TONGKE-HT'!#REF!</definedName>
    <definedName name="HH15HT">'[4]TONGKE-HT'!#REF!</definedName>
    <definedName name="HH15HT">'[4]TONGKE-HT'!#REF!</definedName>
    <definedName name="HH15HT">'[4]TONGKE-HT'!#REF!</definedName>
    <definedName name="HH16HT">'[4]TONGKE-HT'!#REF!</definedName>
    <definedName name="HH16HT">'[4]TONGKE-HT'!#REF!</definedName>
    <definedName name="HH16HT">'[4]TONGKE-HT'!#REF!</definedName>
    <definedName name="HH16HT">'[4]TONGKE-HT'!#REF!</definedName>
    <definedName name="HH16HT">'[4]TONGKE-HT'!#REF!</definedName>
    <definedName name="HH19HT">'[4]TONGKE-HT'!#REF!</definedName>
    <definedName name="HH19HT">'[4]TONGKE-HT'!#REF!</definedName>
    <definedName name="HH19HT">'[4]TONGKE-HT'!#REF!</definedName>
    <definedName name="HH19HT">'[4]TONGKE-HT'!#REF!</definedName>
    <definedName name="HH19HT">'[4]TONGKE-HT'!#REF!</definedName>
    <definedName name="HH20HT">'[4]TONGKE-HT'!#REF!</definedName>
    <definedName name="HH20HT">'[4]TONGKE-HT'!#REF!</definedName>
    <definedName name="HH20HT">'[4]TONGKE-HT'!#REF!</definedName>
    <definedName name="HH20HT">'[4]TONGKE-HT'!#REF!</definedName>
    <definedName name="HH20HT">'[4]TONGKE-HT'!#REF!</definedName>
    <definedName name="HSCT3">0.1</definedName>
    <definedName name="HSCT3">0.1</definedName>
    <definedName name="HSCT3">0.1</definedName>
    <definedName name="HSCT3">0.1</definedName>
    <definedName name="HSCT3">0.1</definedName>
    <definedName name="hsdc1">#REF!</definedName>
    <definedName name="HSDD">'[25]phuluc1'!#REF!</definedName>
    <definedName name="HSDD">'[12]phuluc1'!#REF!</definedName>
    <definedName name="HSDD">'[12]phuluc1'!#REF!</definedName>
    <definedName name="HSDD">'[12]phuluc1'!#REF!</definedName>
    <definedName name="HSDD">'[12]phuluc1'!#REF!</definedName>
    <definedName name="HSDN">2.5</definedName>
    <definedName name="HSDN">2.5</definedName>
    <definedName name="HSDN">2.5</definedName>
    <definedName name="HSDN">2.5</definedName>
    <definedName name="HSDN">2.5</definedName>
    <definedName name="HSHH">#REF!</definedName>
    <definedName name="HSHHUT">#REF!</definedName>
    <definedName name="hskk1">'[25]chitiet'!$D$4</definedName>
    <definedName name="HSNC">'[23]Du_lieu'!$C$6</definedName>
    <definedName name="HSSL">#REF!</definedName>
    <definedName name="HSVC1">#REF!</definedName>
    <definedName name="HSVC2">#REF!</definedName>
    <definedName name="HSVC3">#REF!</definedName>
    <definedName name="HSVC3">#REF!</definedName>
    <definedName name="HSVC3">#REF!</definedName>
    <definedName name="HSVC3">#REF!</definedName>
    <definedName name="HSVC3">#REF!</definedName>
    <definedName name="HT">#REF!</definedName>
    <definedName name="HT">#REF!</definedName>
    <definedName name="HT">#REF!</definedName>
    <definedName name="HT">#REF!</definedName>
    <definedName name="HT">#REF!</definedName>
    <definedName name="ht25nc">'[25]lam-moi'!#REF!</definedName>
    <definedName name="ht25nc">'[12]lam-moi'!#REF!</definedName>
    <definedName name="ht25nc">'[12]lam-moi'!#REF!</definedName>
    <definedName name="ht25nc">'[12]lam-moi'!#REF!</definedName>
    <definedName name="ht25nc">'[12]lam-moi'!#REF!</definedName>
    <definedName name="ht25vl">'[25]lam-moi'!#REF!</definedName>
    <definedName name="ht25vl">'[12]lam-moi'!#REF!</definedName>
    <definedName name="ht25vl">'[12]lam-moi'!#REF!</definedName>
    <definedName name="ht25vl">'[12]lam-moi'!#REF!</definedName>
    <definedName name="ht25vl">'[12]lam-moi'!#REF!</definedName>
    <definedName name="ht325nc">'[25]lam-moi'!#REF!</definedName>
    <definedName name="ht325nc">'[12]lam-moi'!#REF!</definedName>
    <definedName name="ht325nc">'[12]lam-moi'!#REF!</definedName>
    <definedName name="ht325nc">'[12]lam-moi'!#REF!</definedName>
    <definedName name="ht325nc">'[12]lam-moi'!#REF!</definedName>
    <definedName name="ht325vl">'[25]lam-moi'!#REF!</definedName>
    <definedName name="ht325vl">'[12]lam-moi'!#REF!</definedName>
    <definedName name="ht325vl">'[12]lam-moi'!#REF!</definedName>
    <definedName name="ht325vl">'[12]lam-moi'!#REF!</definedName>
    <definedName name="ht325vl">'[12]lam-moi'!#REF!</definedName>
    <definedName name="ht37k">'[25]lam-moi'!#REF!</definedName>
    <definedName name="ht37k">'[12]lam-moi'!#REF!</definedName>
    <definedName name="ht37k">'[12]lam-moi'!#REF!</definedName>
    <definedName name="ht37k">'[12]lam-moi'!#REF!</definedName>
    <definedName name="ht37k">'[12]lam-moi'!#REF!</definedName>
    <definedName name="ht37nc">'[25]lam-moi'!#REF!</definedName>
    <definedName name="ht37nc">'[12]lam-moi'!#REF!</definedName>
    <definedName name="ht37nc">'[12]lam-moi'!#REF!</definedName>
    <definedName name="ht37nc">'[12]lam-moi'!#REF!</definedName>
    <definedName name="ht37nc">'[12]lam-moi'!#REF!</definedName>
    <definedName name="ht50nc">'[25]lam-moi'!#REF!</definedName>
    <definedName name="ht50nc">'[12]lam-moi'!#REF!</definedName>
    <definedName name="ht50nc">'[12]lam-moi'!#REF!</definedName>
    <definedName name="ht50nc">'[12]lam-moi'!#REF!</definedName>
    <definedName name="ht50nc">'[12]lam-moi'!#REF!</definedName>
    <definedName name="ht50vl">'[25]lam-moi'!#REF!</definedName>
    <definedName name="ht50vl">'[12]lam-moi'!#REF!</definedName>
    <definedName name="ht50vl">'[12]lam-moi'!#REF!</definedName>
    <definedName name="ht50vl">'[12]lam-moi'!#REF!</definedName>
    <definedName name="ht50vl">'[12]lam-moi'!#REF!</definedName>
    <definedName name="HTNC">#REF!</definedName>
    <definedName name="HTNC">#REF!</definedName>
    <definedName name="HTNC">#REF!</definedName>
    <definedName name="HTNC">#REF!</definedName>
    <definedName name="HTNC">#REF!</definedName>
    <definedName name="HTVL">#REF!</definedName>
    <definedName name="HTVL">#REF!</definedName>
    <definedName name="HTVL">#REF!</definedName>
    <definedName name="HTVL">#REF!</definedName>
    <definedName name="HTVL">#REF!</definedName>
    <definedName name="HV">#REF!</definedName>
    <definedName name="HV">#REF!</definedName>
    <definedName name="HV">#REF!</definedName>
    <definedName name="HV">#REF!</definedName>
    <definedName name="HV">#REF!</definedName>
    <definedName name="I2É6">'[25]chitimc'!#REF!</definedName>
    <definedName name="I2É6">'[12]chitimc'!#REF!</definedName>
    <definedName name="I2É6">'[12]chitimc'!#REF!</definedName>
    <definedName name="I2É6">'[12]chitimc'!#REF!</definedName>
    <definedName name="I2É6">'[12]chitimc'!#REF!</definedName>
    <definedName name="IO">'[6]COAT&amp;WRAP-QIOT-#3'!#REF!</definedName>
    <definedName name="IO">'[6]COAT&amp;WRAP-QIOT-#3'!#REF!</definedName>
    <definedName name="IO">'[6]COAT&amp;WRAP-QIOT-#3'!#REF!</definedName>
    <definedName name="IO">'[6]COAT&amp;WRAP-QIOT-#3'!#REF!</definedName>
    <definedName name="IO">'[6]COAT&amp;WRAP-QIOT-#3'!#REF!</definedName>
    <definedName name="j">#REF!</definedName>
    <definedName name="j">#REF!</definedName>
    <definedName name="j">#REF!</definedName>
    <definedName name="j">#REF!</definedName>
    <definedName name="j">#REF!</definedName>
    <definedName name="k">#REF!</definedName>
    <definedName name="k">#REF!</definedName>
    <definedName name="k">#REF!</definedName>
    <definedName name="k">#REF!</definedName>
    <definedName name="k">#REF!</definedName>
    <definedName name="k2b">'[25]THPDMoi  (2)'!#REF!</definedName>
    <definedName name="k2b">'[12]THPDMoi  (2)'!#REF!</definedName>
    <definedName name="k2b">'[12]THPDMoi  (2)'!#REF!</definedName>
    <definedName name="k2b">'[12]THPDMoi  (2)'!#REF!</definedName>
    <definedName name="k2b">'[12]THPDMoi  (2)'!#REF!</definedName>
    <definedName name="kldd1p">'[25]#REF'!#REF!</definedName>
    <definedName name="kldd1p">'[12]#REF'!#REF!</definedName>
    <definedName name="kldd1p">'[12]#REF'!#REF!</definedName>
    <definedName name="kldd1p">'[12]#REF'!#REF!</definedName>
    <definedName name="kldd1p">'[12]#REF'!#REF!</definedName>
    <definedName name="kldd3p">'[25]lam-moi'!#REF!</definedName>
    <definedName name="kldd3p">'[12]lam-moi'!#REF!</definedName>
    <definedName name="kldd3p">'[12]lam-moi'!#REF!</definedName>
    <definedName name="kldd3p">'[12]lam-moi'!#REF!</definedName>
    <definedName name="kldd3p">'[12]lam-moi'!#REF!</definedName>
    <definedName name="kmong">'[25]giathanh1'!#REF!</definedName>
    <definedName name="kmong">'[12]giathanh1'!#REF!</definedName>
    <definedName name="kmong">'[12]giathanh1'!#REF!</definedName>
    <definedName name="kmong">'[12]giathanh1'!#REF!</definedName>
    <definedName name="kmong">'[12]giathanh1'!#REF!</definedName>
    <definedName name="kp1ph">#REF!</definedName>
    <definedName name="kp1ph">#REF!</definedName>
    <definedName name="kp1ph">#REF!</definedName>
    <definedName name="kp1ph">#REF!</definedName>
    <definedName name="kp1ph">#REF!</definedName>
    <definedName name="l">#REF!</definedName>
    <definedName name="l">#REF!</definedName>
    <definedName name="l">#REF!</definedName>
    <definedName name="l">#REF!</definedName>
    <definedName name="l">#REF!</definedName>
    <definedName name="Lam_phat">#REF!</definedName>
    <definedName name="Lapco">#REF!</definedName>
    <definedName name="Lapdien">#REF!</definedName>
    <definedName name="Lmk">#REF!</definedName>
    <definedName name="LRAP">#REF!</definedName>
    <definedName name="m">#REF!</definedName>
    <definedName name="m">#REF!</definedName>
    <definedName name="m">#REF!</definedName>
    <definedName name="m">#REF!</definedName>
    <definedName name="m">#REF!</definedName>
    <definedName name="M102bnnc">'[2]CHITIET VL-NC-TT -1p'!#REF!</definedName>
    <definedName name="M102bnnc">'[2]CHITIET VL-NC-TT -1p'!#REF!</definedName>
    <definedName name="M102bnnc">'[2]CHITIET VL-NC-TT -1p'!#REF!</definedName>
    <definedName name="M102bnnc">'[2]CHITIET VL-NC-TT -1p'!#REF!</definedName>
    <definedName name="M102bnnc">'[2]CHITIET VL-NC-TT -1p'!#REF!</definedName>
    <definedName name="M102bnvl">'[2]CHITIET VL-NC-TT -1p'!#REF!</definedName>
    <definedName name="M102bnvl">'[2]CHITIET VL-NC-TT -1p'!#REF!</definedName>
    <definedName name="M102bnvl">'[2]CHITIET VL-NC-TT -1p'!#REF!</definedName>
    <definedName name="M102bnvl">'[2]CHITIET VL-NC-TT -1p'!#REF!</definedName>
    <definedName name="M102bnvl">'[2]CHITIET VL-NC-TT -1p'!#REF!</definedName>
    <definedName name="M10aa1p">#REF!</definedName>
    <definedName name="m10aamtc">'[25]t-h HA THE'!#REF!</definedName>
    <definedName name="m10aamtc">'[12]t-h HA THE'!#REF!</definedName>
    <definedName name="m10aamtc">'[12]t-h HA THE'!#REF!</definedName>
    <definedName name="m10aamtc">'[12]t-h HA THE'!#REF!</definedName>
    <definedName name="m10aamtc">'[12]t-h HA THE'!#REF!</definedName>
    <definedName name="m10aanc">'[25]lam-moi'!#REF!</definedName>
    <definedName name="m10aanc">'[12]lam-moi'!#REF!</definedName>
    <definedName name="m10aanc">'[12]lam-moi'!#REF!</definedName>
    <definedName name="m10aanc">'[12]lam-moi'!#REF!</definedName>
    <definedName name="m10aanc">'[12]lam-moi'!#REF!</definedName>
    <definedName name="m10aavl">'[25]lam-moi'!#REF!</definedName>
    <definedName name="m10aavl">'[12]lam-moi'!#REF!</definedName>
    <definedName name="m10aavl">'[12]lam-moi'!#REF!</definedName>
    <definedName name="m10aavl">'[12]lam-moi'!#REF!</definedName>
    <definedName name="m10aavl">'[12]lam-moi'!#REF!</definedName>
    <definedName name="m10anc">'[25]lam-moi'!#REF!</definedName>
    <definedName name="m10anc">'[12]lam-moi'!#REF!</definedName>
    <definedName name="m10anc">'[12]lam-moi'!#REF!</definedName>
    <definedName name="m10anc">'[12]lam-moi'!#REF!</definedName>
    <definedName name="m10anc">'[12]lam-moi'!#REF!</definedName>
    <definedName name="m10avl">'[25]lam-moi'!#REF!</definedName>
    <definedName name="m10avl">'[12]lam-moi'!#REF!</definedName>
    <definedName name="m10avl">'[12]lam-moi'!#REF!</definedName>
    <definedName name="m10avl">'[12]lam-moi'!#REF!</definedName>
    <definedName name="m10avl">'[12]lam-moi'!#REF!</definedName>
    <definedName name="m10banc">'[25]lam-moi'!#REF!</definedName>
    <definedName name="m10banc">'[12]lam-moi'!#REF!</definedName>
    <definedName name="m10banc">'[12]lam-moi'!#REF!</definedName>
    <definedName name="m10banc">'[12]lam-moi'!#REF!</definedName>
    <definedName name="m10banc">'[12]lam-moi'!#REF!</definedName>
    <definedName name="m10bavl">'[25]lam-moi'!#REF!</definedName>
    <definedName name="m10bavl">'[12]lam-moi'!#REF!</definedName>
    <definedName name="m10bavl">'[12]lam-moi'!#REF!</definedName>
    <definedName name="m10bavl">'[12]lam-moi'!#REF!</definedName>
    <definedName name="m10bavl">'[12]lam-moi'!#REF!</definedName>
    <definedName name="m122bnnc">'[25]lam-moi'!#REF!</definedName>
    <definedName name="m122bnnc">'[12]lam-moi'!#REF!</definedName>
    <definedName name="m122bnnc">'[12]lam-moi'!#REF!</definedName>
    <definedName name="m122bnnc">'[12]lam-moi'!#REF!</definedName>
    <definedName name="m122bnnc">'[12]lam-moi'!#REF!</definedName>
    <definedName name="m122bnvl">'[25]lam-moi'!#REF!</definedName>
    <definedName name="m122bnvl">'[12]lam-moi'!#REF!</definedName>
    <definedName name="m122bnvl">'[12]lam-moi'!#REF!</definedName>
    <definedName name="m122bnvl">'[12]lam-moi'!#REF!</definedName>
    <definedName name="m122bnvl">'[12]lam-moi'!#REF!</definedName>
    <definedName name="m12aanc">'[25]lam-moi'!#REF!</definedName>
    <definedName name="m12aanc">'[12]lam-moi'!#REF!</definedName>
    <definedName name="m12aanc">'[12]lam-moi'!#REF!</definedName>
    <definedName name="m12aanc">'[12]lam-moi'!#REF!</definedName>
    <definedName name="m12aanc">'[12]lam-moi'!#REF!</definedName>
    <definedName name="m12aavl">'[25]lam-moi'!#REF!</definedName>
    <definedName name="m12aavl">'[12]lam-moi'!#REF!</definedName>
    <definedName name="m12aavl">'[12]lam-moi'!#REF!</definedName>
    <definedName name="m12aavl">'[12]lam-moi'!#REF!</definedName>
    <definedName name="m12aavl">'[12]lam-moi'!#REF!</definedName>
    <definedName name="m12anc">'[25]lam-moi'!#REF!</definedName>
    <definedName name="m12anc">'[12]lam-moi'!#REF!</definedName>
    <definedName name="m12anc">'[12]lam-moi'!#REF!</definedName>
    <definedName name="m12anc">'[12]lam-moi'!#REF!</definedName>
    <definedName name="m12anc">'[12]lam-moi'!#REF!</definedName>
    <definedName name="m12avl">'[25]lam-moi'!#REF!</definedName>
    <definedName name="m12avl">'[12]lam-moi'!#REF!</definedName>
    <definedName name="m12avl">'[12]lam-moi'!#REF!</definedName>
    <definedName name="m12avl">'[12]lam-moi'!#REF!</definedName>
    <definedName name="m12avl">'[12]lam-moi'!#REF!</definedName>
    <definedName name="M12ba3p">#REF!</definedName>
    <definedName name="m12banc">'[25]lam-moi'!#REF!</definedName>
    <definedName name="m12banc">'[12]lam-moi'!#REF!</definedName>
    <definedName name="m12banc">'[12]lam-moi'!#REF!</definedName>
    <definedName name="m12banc">'[12]lam-moi'!#REF!</definedName>
    <definedName name="m12banc">'[12]lam-moi'!#REF!</definedName>
    <definedName name="m12bavl">'[25]lam-moi'!#REF!</definedName>
    <definedName name="m12bavl">'[12]lam-moi'!#REF!</definedName>
    <definedName name="m12bavl">'[12]lam-moi'!#REF!</definedName>
    <definedName name="m12bavl">'[12]lam-moi'!#REF!</definedName>
    <definedName name="m12bavl">'[12]lam-moi'!#REF!</definedName>
    <definedName name="M12bb1p">#REF!</definedName>
    <definedName name="m12bbnc">'[25]lam-moi'!#REF!</definedName>
    <definedName name="m12bbnc">'[12]lam-moi'!#REF!</definedName>
    <definedName name="m12bbnc">'[12]lam-moi'!#REF!</definedName>
    <definedName name="m12bbnc">'[12]lam-moi'!#REF!</definedName>
    <definedName name="m12bbnc">'[12]lam-moi'!#REF!</definedName>
    <definedName name="m12bbvl">'[25]lam-moi'!#REF!</definedName>
    <definedName name="m12bbvl">'[12]lam-moi'!#REF!</definedName>
    <definedName name="m12bbvl">'[12]lam-moi'!#REF!</definedName>
    <definedName name="m12bbvl">'[12]lam-moi'!#REF!</definedName>
    <definedName name="m12bbvl">'[12]lam-moi'!#REF!</definedName>
    <definedName name="M12bnnc">'[2]CHITIET VL-NC-TT-3p'!#REF!</definedName>
    <definedName name="M12bnnc">'[2]CHITIET VL-NC-TT-3p'!#REF!</definedName>
    <definedName name="M12bnnc">'[2]CHITIET VL-NC-TT-3p'!#REF!</definedName>
    <definedName name="M12bnnc">'[2]CHITIET VL-NC-TT-3p'!#REF!</definedName>
    <definedName name="M12bnnc">'[2]CHITIET VL-NC-TT-3p'!#REF!</definedName>
    <definedName name="M12bnvl">'[2]CHITIET VL-NC-TT-3p'!#REF!</definedName>
    <definedName name="M12bnvl">'[2]CHITIET VL-NC-TT-3p'!#REF!</definedName>
    <definedName name="M12bnvl">'[2]CHITIET VL-NC-TT-3p'!#REF!</definedName>
    <definedName name="M12bnvl">'[2]CHITIET VL-NC-TT-3p'!#REF!</definedName>
    <definedName name="M12bnvl">'[2]CHITIET VL-NC-TT-3p'!#REF!</definedName>
    <definedName name="M12cbnc">#REF!</definedName>
    <definedName name="M12cbnc">#REF!</definedName>
    <definedName name="M12cbnc">#REF!</definedName>
    <definedName name="M12cbnc">#REF!</definedName>
    <definedName name="M12cbnc">#REF!</definedName>
    <definedName name="M12cbvl">#REF!</definedName>
    <definedName name="M12cbvl">#REF!</definedName>
    <definedName name="M12cbvl">#REF!</definedName>
    <definedName name="M12cbvl">#REF!</definedName>
    <definedName name="M12cbvl">#REF!</definedName>
    <definedName name="m142bnnc">'[25]lam-moi'!#REF!</definedName>
    <definedName name="m142bnnc">'[12]lam-moi'!#REF!</definedName>
    <definedName name="m142bnnc">'[12]lam-moi'!#REF!</definedName>
    <definedName name="m142bnnc">'[12]lam-moi'!#REF!</definedName>
    <definedName name="m142bnnc">'[12]lam-moi'!#REF!</definedName>
    <definedName name="m142bnvl">'[25]lam-moi'!#REF!</definedName>
    <definedName name="m142bnvl">'[12]lam-moi'!#REF!</definedName>
    <definedName name="m142bnvl">'[12]lam-moi'!#REF!</definedName>
    <definedName name="m142bnvl">'[12]lam-moi'!#REF!</definedName>
    <definedName name="m142bnvl">'[12]lam-moi'!#REF!</definedName>
    <definedName name="M14bb1p">#REF!</definedName>
    <definedName name="M14bbnc">'[2]CHITIET VL-NC-TT -1p'!#REF!</definedName>
    <definedName name="M14bbnc">'[2]CHITIET VL-NC-TT -1p'!#REF!</definedName>
    <definedName name="M14bbnc">'[2]CHITIET VL-NC-TT -1p'!#REF!</definedName>
    <definedName name="M14bbnc">'[2]CHITIET VL-NC-TT -1p'!#REF!</definedName>
    <definedName name="M14bbnc">'[2]CHITIET VL-NC-TT -1p'!#REF!</definedName>
    <definedName name="M14bbvc">'[2]CHITIET VL-NC-TT -1p'!#REF!</definedName>
    <definedName name="M14bbvc">'[2]CHITIET VL-NC-TT -1p'!#REF!</definedName>
    <definedName name="M14bbvc">'[2]CHITIET VL-NC-TT -1p'!#REF!</definedName>
    <definedName name="M14bbvc">'[2]CHITIET VL-NC-TT -1p'!#REF!</definedName>
    <definedName name="M14bbvc">'[2]CHITIET VL-NC-TT -1p'!#REF!</definedName>
    <definedName name="M14bbvl">'[2]CHITIET VL-NC-TT -1p'!#REF!</definedName>
    <definedName name="M14bbvl">'[2]CHITIET VL-NC-TT -1p'!#REF!</definedName>
    <definedName name="M14bbvl">'[2]CHITIET VL-NC-TT -1p'!#REF!</definedName>
    <definedName name="M14bbvl">'[2]CHITIET VL-NC-TT -1p'!#REF!</definedName>
    <definedName name="M14bbvl">'[2]CHITIET VL-NC-TT -1p'!#REF!</definedName>
    <definedName name="M8a">'[25]THPDMoi  (2)'!#REF!</definedName>
    <definedName name="M8a">'[12]THPDMoi  (2)'!#REF!</definedName>
    <definedName name="M8a">'[12]THPDMoi  (2)'!#REF!</definedName>
    <definedName name="M8a">'[12]THPDMoi  (2)'!#REF!</definedName>
    <definedName name="M8a">'[12]THPDMoi  (2)'!#REF!</definedName>
    <definedName name="M8aa">'[25]THPDMoi  (2)'!#REF!</definedName>
    <definedName name="M8aa">'[12]THPDMoi  (2)'!#REF!</definedName>
    <definedName name="M8aa">'[12]THPDMoi  (2)'!#REF!</definedName>
    <definedName name="M8aa">'[12]THPDMoi  (2)'!#REF!</definedName>
    <definedName name="M8aa">'[12]THPDMoi  (2)'!#REF!</definedName>
    <definedName name="m8aanc">#REF!</definedName>
    <definedName name="m8aavl">#REF!</definedName>
    <definedName name="m8amtc">'[25]t-h HA THE'!#REF!</definedName>
    <definedName name="m8amtc">'[12]t-h HA THE'!#REF!</definedName>
    <definedName name="m8amtc">'[12]t-h HA THE'!#REF!</definedName>
    <definedName name="m8amtc">'[12]t-h HA THE'!#REF!</definedName>
    <definedName name="m8amtc">'[12]t-h HA THE'!#REF!</definedName>
    <definedName name="m8anc">'[25]lam-moi'!#REF!</definedName>
    <definedName name="m8anc">'[12]lam-moi'!#REF!</definedName>
    <definedName name="m8anc">'[12]lam-moi'!#REF!</definedName>
    <definedName name="m8anc">'[12]lam-moi'!#REF!</definedName>
    <definedName name="m8anc">'[12]lam-moi'!#REF!</definedName>
    <definedName name="m8avl">'[25]lam-moi'!#REF!</definedName>
    <definedName name="m8avl">'[12]lam-moi'!#REF!</definedName>
    <definedName name="m8avl">'[12]lam-moi'!#REF!</definedName>
    <definedName name="m8avl">'[12]lam-moi'!#REF!</definedName>
    <definedName name="m8avl">'[12]lam-moi'!#REF!</definedName>
    <definedName name="MA">#REF!</definedName>
    <definedName name="MA">#REF!</definedName>
    <definedName name="MA">#REF!</definedName>
    <definedName name="MA">#REF!</definedName>
    <definedName name="MA">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T">'[6]COAT&amp;WRAP-QIOT-#3'!#REF!</definedName>
    <definedName name="MAT">'[6]COAT&amp;WRAP-QIOT-#3'!#REF!</definedName>
    <definedName name="MAT">'[6]COAT&amp;WRAP-QIOT-#3'!#REF!</definedName>
    <definedName name="MAT">'[6]COAT&amp;WRAP-QIOT-#3'!#REF!</definedName>
    <definedName name="MAT">'[6]COAT&amp;WRAP-QIOT-#3'!#REF!</definedName>
    <definedName name="Mba1p">#REF!</definedName>
    <definedName name="Mba3p">#REF!</definedName>
    <definedName name="Mbb3p">#REF!</definedName>
    <definedName name="Mbn1p">#REF!</definedName>
    <definedName name="MBnc">'[2]CHITIET VL-NC-TT-3p'!#REF!</definedName>
    <definedName name="MBnc">'[2]CHITIET VL-NC-TT-3p'!#REF!</definedName>
    <definedName name="MBnc">'[2]CHITIET VL-NC-TT-3p'!#REF!</definedName>
    <definedName name="MBnc">'[2]CHITIET VL-NC-TT-3p'!#REF!</definedName>
    <definedName name="MBnc">'[2]CHITIET VL-NC-TT-3p'!#REF!</definedName>
    <definedName name="MBvl">'[2]CHITIET VL-NC-TT-3p'!#REF!</definedName>
    <definedName name="MBvl">'[2]CHITIET VL-NC-TT-3p'!#REF!</definedName>
    <definedName name="MBvl">'[2]CHITIET VL-NC-TT-3p'!#REF!</definedName>
    <definedName name="MBvl">'[2]CHITIET VL-NC-TT-3p'!#REF!</definedName>
    <definedName name="MBvl">'[2]CHITIET VL-NC-TT-3p'!#REF!</definedName>
    <definedName name="MF">'[6]COAT&amp;WRAP-QIOT-#3'!#REF!</definedName>
    <definedName name="MF">'[6]COAT&amp;WRAP-QIOT-#3'!#REF!</definedName>
    <definedName name="MF">'[6]COAT&amp;WRAP-QIOT-#3'!#REF!</definedName>
    <definedName name="MF">'[6]COAT&amp;WRAP-QIOT-#3'!#REF!</definedName>
    <definedName name="MF">'[6]COAT&amp;WRAP-QIOT-#3'!#REF!</definedName>
    <definedName name="mmm">'[25]giathanh1'!#REF!</definedName>
    <definedName name="mmm">'[12]giathanh1'!#REF!</definedName>
    <definedName name="mmm">'[12]giathanh1'!#REF!</definedName>
    <definedName name="mmm">'[12]giathanh1'!#REF!</definedName>
    <definedName name="mmm">'[12]giathanh1'!#REF!</definedName>
    <definedName name="mp1x25">'[25]dongia (2)'!#REF!</definedName>
    <definedName name="mp1x25">'[12]dongia (2)'!#REF!</definedName>
    <definedName name="mp1x25">'[12]dongia (2)'!#REF!</definedName>
    <definedName name="mp1x25">'[12]dongia (2)'!#REF!</definedName>
    <definedName name="mp1x25">'[12]dongia (2)'!#REF!</definedName>
    <definedName name="MTC1P">'[2]TONG HOP VL-NC TT'!#REF!</definedName>
    <definedName name="MTC1P">'[2]TONG HOP VL-NC TT'!#REF!</definedName>
    <definedName name="MTC1P">'[2]TONG HOP VL-NC TT'!#REF!</definedName>
    <definedName name="MTC1P">'[2]TONG HOP VL-NC TT'!#REF!</definedName>
    <definedName name="MTC1P">'[2]TONG HOP VL-NC TT'!#REF!</definedName>
    <definedName name="MTC3P">'[2]TONG HOP VL-NC TT'!#REF!</definedName>
    <definedName name="MTC3P">'[2]TONG HOP VL-NC TT'!#REF!</definedName>
    <definedName name="MTC3P">'[2]TONG HOP VL-NC TT'!#REF!</definedName>
    <definedName name="MTC3P">'[2]TONG HOP VL-NC TT'!#REF!</definedName>
    <definedName name="MTC3P">'[2]TONG HOP VL-NC TT'!#REF!</definedName>
    <definedName name="MTCHC">'[25]TNHCHINH'!$K$38</definedName>
    <definedName name="MTCMB">'[2]CHITIET VL-NC-TT-3p'!#REF!</definedName>
    <definedName name="MTCMB">'[2]CHITIET VL-NC-TT-3p'!#REF!</definedName>
    <definedName name="MTCMB">'[2]CHITIET VL-NC-TT-3p'!#REF!</definedName>
    <definedName name="MTCMB">'[2]CHITIET VL-NC-TT-3p'!#REF!</definedName>
    <definedName name="MTCMB">'[2]CHITIET VL-NC-TT-3p'!#REF!</definedName>
    <definedName name="MTMAC12">#REF!</definedName>
    <definedName name="mtr">'[25]TH XL'!#REF!</definedName>
    <definedName name="mtr">'[12]TH XL'!#REF!</definedName>
    <definedName name="mtr">'[12]TH XL'!#REF!</definedName>
    <definedName name="mtr">'[12]TH XL'!#REF!</definedName>
    <definedName name="mtr">'[12]TH XL'!#REF!</definedName>
    <definedName name="mtram">#REF!</definedName>
    <definedName name="n">#REF!</definedName>
    <definedName name="n">#REF!</definedName>
    <definedName name="n">#REF!</definedName>
    <definedName name="n">#REF!</definedName>
    <definedName name="n">#REF!</definedName>
    <definedName name="N1IN">'[25]TONGKE3p '!$U$295</definedName>
    <definedName name="n1pig">#REF!</definedName>
    <definedName name="n1pig">#REF!</definedName>
    <definedName name="n1pig">#REF!</definedName>
    <definedName name="n1pig">#REF!</definedName>
    <definedName name="n1pig">#REF!</definedName>
    <definedName name="n1pignc">'[25]lam-moi'!#REF!</definedName>
    <definedName name="n1pignc">'[12]lam-moi'!#REF!</definedName>
    <definedName name="n1pignc">'[12]lam-moi'!#REF!</definedName>
    <definedName name="n1pignc">'[12]lam-moi'!#REF!</definedName>
    <definedName name="n1pignc">'[12]lam-moi'!#REF!</definedName>
    <definedName name="n1pigvl">'[25]lam-moi'!#REF!</definedName>
    <definedName name="n1pigvl">'[12]lam-moi'!#REF!</definedName>
    <definedName name="n1pigvl">'[12]lam-moi'!#REF!</definedName>
    <definedName name="n1pigvl">'[12]lam-moi'!#REF!</definedName>
    <definedName name="n1pigvl">'[12]lam-moi'!#REF!</definedName>
    <definedName name="n1pind">#REF!</definedName>
    <definedName name="n1pind">#REF!</definedName>
    <definedName name="n1pind">#REF!</definedName>
    <definedName name="n1pind">#REF!</definedName>
    <definedName name="n1pind">#REF!</definedName>
    <definedName name="n1pindnc">'[25]lam-moi'!#REF!</definedName>
    <definedName name="n1pindnc">'[12]lam-moi'!#REF!</definedName>
    <definedName name="n1pindnc">'[12]lam-moi'!#REF!</definedName>
    <definedName name="n1pindnc">'[12]lam-moi'!#REF!</definedName>
    <definedName name="n1pindnc">'[12]lam-moi'!#REF!</definedName>
    <definedName name="n1pindvl">'[25]lam-moi'!#REF!</definedName>
    <definedName name="n1pindvl">'[12]lam-moi'!#REF!</definedName>
    <definedName name="n1pindvl">'[12]lam-moi'!#REF!</definedName>
    <definedName name="n1pindvl">'[12]lam-moi'!#REF!</definedName>
    <definedName name="n1pindvl">'[12]lam-moi'!#REF!</definedName>
    <definedName name="n1ping">#REF!</definedName>
    <definedName name="n1ping">#REF!</definedName>
    <definedName name="n1ping">#REF!</definedName>
    <definedName name="n1ping">#REF!</definedName>
    <definedName name="n1ping">#REF!</definedName>
    <definedName name="n1pingnc">'[25]lam-moi'!#REF!</definedName>
    <definedName name="n1pingnc">'[12]lam-moi'!#REF!</definedName>
    <definedName name="n1pingnc">'[12]lam-moi'!#REF!</definedName>
    <definedName name="n1pingnc">'[12]lam-moi'!#REF!</definedName>
    <definedName name="n1pingnc">'[12]lam-moi'!#REF!</definedName>
    <definedName name="n1pingvl">'[25]lam-moi'!#REF!</definedName>
    <definedName name="n1pingvl">'[12]lam-moi'!#REF!</definedName>
    <definedName name="n1pingvl">'[12]lam-moi'!#REF!</definedName>
    <definedName name="n1pingvl">'[12]lam-moi'!#REF!</definedName>
    <definedName name="n1pingvl">'[12]lam-moi'!#REF!</definedName>
    <definedName name="n1pint">#REF!</definedName>
    <definedName name="n1pint">#REF!</definedName>
    <definedName name="n1pint">#REF!</definedName>
    <definedName name="n1pint">#REF!</definedName>
    <definedName name="n1pint">#REF!</definedName>
    <definedName name="N1pINTnc">'[2]CHITIET VL-NC-TT -1p'!#REF!</definedName>
    <definedName name="N1pINTnc">'[2]CHITIET VL-NC-TT -1p'!#REF!</definedName>
    <definedName name="N1pINTnc">'[2]CHITIET VL-NC-TT -1p'!#REF!</definedName>
    <definedName name="N1pINTnc">'[2]CHITIET VL-NC-TT -1p'!#REF!</definedName>
    <definedName name="N1pINTnc">'[2]CHITIET VL-NC-TT -1p'!#REF!</definedName>
    <definedName name="N1pINTvc">'[2]CHITIET VL-NC-TT -1p'!#REF!</definedName>
    <definedName name="N1pINTvc">'[2]CHITIET VL-NC-TT -1p'!#REF!</definedName>
    <definedName name="N1pINTvc">'[2]CHITIET VL-NC-TT -1p'!#REF!</definedName>
    <definedName name="N1pINTvc">'[2]CHITIET VL-NC-TT -1p'!#REF!</definedName>
    <definedName name="N1pINTvc">'[2]CHITIET VL-NC-TT -1p'!#REF!</definedName>
    <definedName name="N1pINTvl">'[2]CHITIET VL-NC-TT -1p'!#REF!</definedName>
    <definedName name="N1pINTvl">'[2]CHITIET VL-NC-TT -1p'!#REF!</definedName>
    <definedName name="N1pINTvl">'[2]CHITIET VL-NC-TT -1p'!#REF!</definedName>
    <definedName name="N1pINTvl">'[2]CHITIET VL-NC-TT -1p'!#REF!</definedName>
    <definedName name="N1pINTvl">'[2]CHITIET VL-NC-TT -1p'!#REF!</definedName>
    <definedName name="N1pNLnc">'[2]CHITIET VL-NC-TT -1p'!#REF!</definedName>
    <definedName name="N1pNLnc">'[2]CHITIET VL-NC-TT -1p'!#REF!</definedName>
    <definedName name="N1pNLnc">'[2]CHITIET VL-NC-TT -1p'!#REF!</definedName>
    <definedName name="N1pNLnc">'[2]CHITIET VL-NC-TT -1p'!#REF!</definedName>
    <definedName name="N1pNLnc">'[2]CHITIET VL-NC-TT -1p'!#REF!</definedName>
    <definedName name="N1pNLvc">'[2]CHITIET VL-NC-TT -1p'!#REF!</definedName>
    <definedName name="N1pNLvc">'[2]CHITIET VL-NC-TT -1p'!#REF!</definedName>
    <definedName name="N1pNLvc">'[2]CHITIET VL-NC-TT -1p'!#REF!</definedName>
    <definedName name="N1pNLvc">'[2]CHITIET VL-NC-TT -1p'!#REF!</definedName>
    <definedName name="N1pNLvc">'[2]CHITIET VL-NC-TT -1p'!#REF!</definedName>
    <definedName name="N1pNLvl">'[2]CHITIET VL-NC-TT -1p'!#REF!</definedName>
    <definedName name="N1pNLvl">'[2]CHITIET VL-NC-TT -1p'!#REF!</definedName>
    <definedName name="N1pNLvl">'[2]CHITIET VL-NC-TT -1p'!#REF!</definedName>
    <definedName name="N1pNLvl">'[2]CHITIET VL-NC-TT -1p'!#REF!</definedName>
    <definedName name="N1pNLvl">'[2]CHITIET VL-NC-TT -1p'!#REF!</definedName>
    <definedName name="n24nc">'[25]lam-moi'!#REF!</definedName>
    <definedName name="n24nc">'[12]lam-moi'!#REF!</definedName>
    <definedName name="n24nc">'[12]lam-moi'!#REF!</definedName>
    <definedName name="n24nc">'[12]lam-moi'!#REF!</definedName>
    <definedName name="n24nc">'[12]lam-moi'!#REF!</definedName>
    <definedName name="n24vl">'[25]lam-moi'!#REF!</definedName>
    <definedName name="n24vl">'[12]lam-moi'!#REF!</definedName>
    <definedName name="n24vl">'[12]lam-moi'!#REF!</definedName>
    <definedName name="n24vl">'[12]lam-moi'!#REF!</definedName>
    <definedName name="n24vl">'[12]lam-moi'!#REF!</definedName>
    <definedName name="n2mignc">'[25]lam-moi'!#REF!</definedName>
    <definedName name="n2mignc">'[12]lam-moi'!#REF!</definedName>
    <definedName name="n2mignc">'[12]lam-moi'!#REF!</definedName>
    <definedName name="n2mignc">'[12]lam-moi'!#REF!</definedName>
    <definedName name="n2mignc">'[12]lam-moi'!#REF!</definedName>
    <definedName name="n2migvl">'[25]lam-moi'!#REF!</definedName>
    <definedName name="n2migvl">'[12]lam-moi'!#REF!</definedName>
    <definedName name="n2migvl">'[12]lam-moi'!#REF!</definedName>
    <definedName name="n2migvl">'[12]lam-moi'!#REF!</definedName>
    <definedName name="n2migvl">'[12]lam-moi'!#REF!</definedName>
    <definedName name="n2min1nc">'[25]lam-moi'!#REF!</definedName>
    <definedName name="n2min1nc">'[12]lam-moi'!#REF!</definedName>
    <definedName name="n2min1nc">'[12]lam-moi'!#REF!</definedName>
    <definedName name="n2min1nc">'[12]lam-moi'!#REF!</definedName>
    <definedName name="n2min1nc">'[12]lam-moi'!#REF!</definedName>
    <definedName name="n2min1vl">'[25]lam-moi'!#REF!</definedName>
    <definedName name="n2min1vl">'[12]lam-moi'!#REF!</definedName>
    <definedName name="n2min1vl">'[12]lam-moi'!#REF!</definedName>
    <definedName name="n2min1vl">'[12]lam-moi'!#REF!</definedName>
    <definedName name="n2min1vl">'[12]lam-moi'!#REF!</definedName>
    <definedName name="nc1nc">'[25]lam-moi'!#REF!</definedName>
    <definedName name="nc1nc">'[12]lam-moi'!#REF!</definedName>
    <definedName name="nc1nc">'[12]lam-moi'!#REF!</definedName>
    <definedName name="nc1nc">'[12]lam-moi'!#REF!</definedName>
    <definedName name="nc1nc">'[12]lam-moi'!#REF!</definedName>
    <definedName name="NC1P">'[2]TONG HOP VL-NC TT'!#REF!</definedName>
    <definedName name="NC1P">'[2]TONG HOP VL-NC TT'!#REF!</definedName>
    <definedName name="NC1P">'[2]TONG HOP VL-NC TT'!#REF!</definedName>
    <definedName name="NC1P">'[2]TONG HOP VL-NC TT'!#REF!</definedName>
    <definedName name="NC1P">'[2]TONG HOP VL-NC TT'!#REF!</definedName>
    <definedName name="nc1vl">'[25]lam-moi'!#REF!</definedName>
    <definedName name="nc1vl">'[12]lam-moi'!#REF!</definedName>
    <definedName name="nc1vl">'[12]lam-moi'!#REF!</definedName>
    <definedName name="nc1vl">'[12]lam-moi'!#REF!</definedName>
    <definedName name="nc1vl">'[12]lam-moi'!#REF!</definedName>
    <definedName name="nc24nc">'[25]lam-moi'!#REF!</definedName>
    <definedName name="nc24nc">'[12]lam-moi'!#REF!</definedName>
    <definedName name="nc24nc">'[12]lam-moi'!#REF!</definedName>
    <definedName name="nc24nc">'[12]lam-moi'!#REF!</definedName>
    <definedName name="nc24nc">'[12]lam-moi'!#REF!</definedName>
    <definedName name="nc24vl">'[25]lam-moi'!#REF!</definedName>
    <definedName name="nc24vl">'[12]lam-moi'!#REF!</definedName>
    <definedName name="nc24vl">'[12]lam-moi'!#REF!</definedName>
    <definedName name="nc24vl">'[12]lam-moi'!#REF!</definedName>
    <definedName name="nc24vl">'[12]lam-moi'!#REF!</definedName>
    <definedName name="NC3P">'[2]TONG HOP VL-NC TT'!#REF!</definedName>
    <definedName name="NC3P">'[2]TONG HOP VL-NC TT'!#REF!</definedName>
    <definedName name="NC3P">'[2]TONG HOP VL-NC TT'!#REF!</definedName>
    <definedName name="NC3P">'[2]TONG HOP VL-NC TT'!#REF!</definedName>
    <definedName name="NC3P">'[2]TONG HOP VL-NC TT'!#REF!</definedName>
    <definedName name="NCBD100">#REF!</definedName>
    <definedName name="NCBD100">#REF!</definedName>
    <definedName name="NCBD100">#REF!</definedName>
    <definedName name="NCBD100">#REF!</definedName>
    <definedName name="NCBD100">#REF!</definedName>
    <definedName name="NCBD200">#REF!</definedName>
    <definedName name="NCBD200">#REF!</definedName>
    <definedName name="NCBD200">#REF!</definedName>
    <definedName name="NCBD200">#REF!</definedName>
    <definedName name="NCBD200">#REF!</definedName>
    <definedName name="NCBD250">#REF!</definedName>
    <definedName name="NCBD250">#REF!</definedName>
    <definedName name="NCBD250">#REF!</definedName>
    <definedName name="NCBD250">#REF!</definedName>
    <definedName name="NCBD250">#REF!</definedName>
    <definedName name="ncdd">'[25]TH XL'!#REF!</definedName>
    <definedName name="ncdd">'[12]TH XL'!#REF!</definedName>
    <definedName name="ncdd">'[12]TH XL'!#REF!</definedName>
    <definedName name="ncdd">'[12]TH XL'!#REF!</definedName>
    <definedName name="ncdd">'[12]TH XL'!#REF!</definedName>
    <definedName name="NCDD2">'[25]TH XL'!#REF!</definedName>
    <definedName name="NCDD2">'[12]TH XL'!#REF!</definedName>
    <definedName name="NCDD2">'[12]TH XL'!#REF!</definedName>
    <definedName name="NCDD2">'[12]TH XL'!#REF!</definedName>
    <definedName name="NCDD2">'[12]TH XL'!#REF!</definedName>
    <definedName name="NCHC">'[25]TNHCHINH'!$J$38</definedName>
    <definedName name="NCL100">#REF!</definedName>
    <definedName name="NCL100">#REF!</definedName>
    <definedName name="NCL100">#REF!</definedName>
    <definedName name="NCL100">#REF!</definedName>
    <definedName name="NCL100">#REF!</definedName>
    <definedName name="NCL200">#REF!</definedName>
    <definedName name="NCL200">#REF!</definedName>
    <definedName name="NCL200">#REF!</definedName>
    <definedName name="NCL200">#REF!</definedName>
    <definedName name="NCL200">#REF!</definedName>
    <definedName name="NCL250">#REF!</definedName>
    <definedName name="NCL250">#REF!</definedName>
    <definedName name="NCL250">#REF!</definedName>
    <definedName name="NCL250">#REF!</definedName>
    <definedName name="NCL250">#REF!</definedName>
    <definedName name="nctr">'[25]TH XL'!#REF!</definedName>
    <definedName name="nctr">'[12]TH XL'!#REF!</definedName>
    <definedName name="nctr">'[12]TH XL'!#REF!</definedName>
    <definedName name="nctr">'[12]TH XL'!#REF!</definedName>
    <definedName name="nctr">'[12]TH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hn">#REF!</definedName>
    <definedName name="nhn">#REF!</definedName>
    <definedName name="nhn">#REF!</definedName>
    <definedName name="nhn">#REF!</definedName>
    <definedName name="nhn">#REF!</definedName>
    <definedName name="nhnnc">'[25]lam-moi'!#REF!</definedName>
    <definedName name="nhnnc">'[12]lam-moi'!#REF!</definedName>
    <definedName name="nhnnc">'[12]lam-moi'!#REF!</definedName>
    <definedName name="nhnnc">'[12]lam-moi'!#REF!</definedName>
    <definedName name="nhnnc">'[12]lam-moi'!#REF!</definedName>
    <definedName name="nhnvl">'[25]lam-moi'!#REF!</definedName>
    <definedName name="nhnvl">'[12]lam-moi'!#REF!</definedName>
    <definedName name="nhnvl">'[12]lam-moi'!#REF!</definedName>
    <definedName name="nhnvl">'[12]lam-moi'!#REF!</definedName>
    <definedName name="nhnvl">'[12]lam-moi'!#REF!</definedName>
    <definedName name="nig">#REF!</definedName>
    <definedName name="nig">#REF!</definedName>
    <definedName name="nig">#REF!</definedName>
    <definedName name="nig">#REF!</definedName>
    <definedName name="nig">#REF!</definedName>
    <definedName name="NIG13p">'[25]TONGKE3p '!$T$295</definedName>
    <definedName name="nig1p">#REF!</definedName>
    <definedName name="nig3p">#REF!</definedName>
    <definedName name="nightnc">'[25]gtrinh'!#REF!</definedName>
    <definedName name="nightnc">'[12]gtrinh'!#REF!</definedName>
    <definedName name="nightnc">'[12]gtrinh'!#REF!</definedName>
    <definedName name="nightnc">'[12]gtrinh'!#REF!</definedName>
    <definedName name="nightnc">'[12]gtrinh'!#REF!</definedName>
    <definedName name="nightvl">'[25]gtrinh'!#REF!</definedName>
    <definedName name="nightvl">'[12]gtrinh'!#REF!</definedName>
    <definedName name="nightvl">'[12]gtrinh'!#REF!</definedName>
    <definedName name="nightvl">'[12]gtrinh'!#REF!</definedName>
    <definedName name="nightvl">'[12]gtrinh'!#REF!</definedName>
    <definedName name="nignc1p">#REF!</definedName>
    <definedName name="nignc3p">'[25]CHITIET VL-NC'!$G$107</definedName>
    <definedName name="nigvl1p">#REF!</definedName>
    <definedName name="nigvl3p">'[25]CHITIET VL-NC'!$G$99</definedName>
    <definedName name="nin">#REF!</definedName>
    <definedName name="nin">#REF!</definedName>
    <definedName name="nin">#REF!</definedName>
    <definedName name="nin">#REF!</definedName>
    <definedName name="nin">#REF!</definedName>
    <definedName name="nin14nc3p">#REF!</definedName>
    <definedName name="nin14nc3p">#REF!</definedName>
    <definedName name="nin14nc3p">#REF!</definedName>
    <definedName name="nin14nc3p">#REF!</definedName>
    <definedName name="nin14nc3p">#REF!</definedName>
    <definedName name="nin14vl3p">#REF!</definedName>
    <definedName name="nin14vl3p">#REF!</definedName>
    <definedName name="nin14vl3p">#REF!</definedName>
    <definedName name="nin14vl3p">#REF!</definedName>
    <definedName name="nin14vl3p">#REF!</definedName>
    <definedName name="nin190">#REF!</definedName>
    <definedName name="nin190">#REF!</definedName>
    <definedName name="nin190">#REF!</definedName>
    <definedName name="nin190">#REF!</definedName>
    <definedName name="nin190">#REF!</definedName>
    <definedName name="nin1903p">#REF!</definedName>
    <definedName name="NIN190nc">'[2]CHITIET VL-NC-TT-3p'!#REF!</definedName>
    <definedName name="NIN190nc">'[2]CHITIET VL-NC-TT-3p'!#REF!</definedName>
    <definedName name="NIN190nc">'[2]CHITIET VL-NC-TT-3p'!#REF!</definedName>
    <definedName name="NIN190nc">'[2]CHITIET VL-NC-TT-3p'!#REF!</definedName>
    <definedName name="NIN190nc">'[2]CHITIET VL-NC-TT-3p'!#REF!</definedName>
    <definedName name="nin190nc3p">#REF!</definedName>
    <definedName name="nin190nc3p">#REF!</definedName>
    <definedName name="nin190nc3p">#REF!</definedName>
    <definedName name="nin190nc3p">#REF!</definedName>
    <definedName name="nin190nc3p">#REF!</definedName>
    <definedName name="NIN190vl">'[2]CHITIET VL-NC-TT-3p'!#REF!</definedName>
    <definedName name="NIN190vl">'[2]CHITIET VL-NC-TT-3p'!#REF!</definedName>
    <definedName name="NIN190vl">'[2]CHITIET VL-NC-TT-3p'!#REF!</definedName>
    <definedName name="NIN190vl">'[2]CHITIET VL-NC-TT-3p'!#REF!</definedName>
    <definedName name="NIN190vl">'[2]CHITIET VL-NC-TT-3p'!#REF!</definedName>
    <definedName name="nin190vl3p">#REF!</definedName>
    <definedName name="nin190vl3p">#REF!</definedName>
    <definedName name="nin190vl3p">#REF!</definedName>
    <definedName name="nin190vl3p">#REF!</definedName>
    <definedName name="nin190vl3p">#REF!</definedName>
    <definedName name="nin1pnc">'[25]lam-moi'!#REF!</definedName>
    <definedName name="nin1pnc">'[12]lam-moi'!#REF!</definedName>
    <definedName name="nin1pnc">'[12]lam-moi'!#REF!</definedName>
    <definedName name="nin1pnc">'[12]lam-moi'!#REF!</definedName>
    <definedName name="nin1pnc">'[12]lam-moi'!#REF!</definedName>
    <definedName name="nin1pvl">'[25]lam-moi'!#REF!</definedName>
    <definedName name="nin1pvl">'[12]lam-moi'!#REF!</definedName>
    <definedName name="nin1pvl">'[12]lam-moi'!#REF!</definedName>
    <definedName name="nin1pvl">'[12]lam-moi'!#REF!</definedName>
    <definedName name="nin1pvl">'[12]lam-moi'!#REF!</definedName>
    <definedName name="nin2903p">#REF!</definedName>
    <definedName name="nin290nc3p">#REF!</definedName>
    <definedName name="nin290nc3p">#REF!</definedName>
    <definedName name="nin290nc3p">#REF!</definedName>
    <definedName name="nin290nc3p">#REF!</definedName>
    <definedName name="nin290nc3p">#REF!</definedName>
    <definedName name="nin290vl3p">#REF!</definedName>
    <definedName name="nin290vl3p">#REF!</definedName>
    <definedName name="nin290vl3p">#REF!</definedName>
    <definedName name="nin290vl3p">#REF!</definedName>
    <definedName name="nin290vl3p">#REF!</definedName>
    <definedName name="nin3p">#REF!</definedName>
    <definedName name="nind">#REF!</definedName>
    <definedName name="nind">#REF!</definedName>
    <definedName name="nind">#REF!</definedName>
    <definedName name="nind">#REF!</definedName>
    <definedName name="nind">#REF!</definedName>
    <definedName name="nind1p">#REF!</definedName>
    <definedName name="nind3p">#REF!</definedName>
    <definedName name="nindnc">'[25]lam-moi'!#REF!</definedName>
    <definedName name="nindnc">'[12]lam-moi'!#REF!</definedName>
    <definedName name="nindnc">'[12]lam-moi'!#REF!</definedName>
    <definedName name="nindnc">'[12]lam-moi'!#REF!</definedName>
    <definedName name="nindnc">'[12]lam-moi'!#REF!</definedName>
    <definedName name="nindnc1p">#REF!</definedName>
    <definedName name="nindnc3p">#REF!</definedName>
    <definedName name="nindnc3p">#REF!</definedName>
    <definedName name="nindnc3p">#REF!</definedName>
    <definedName name="nindnc3p">#REF!</definedName>
    <definedName name="nindnc3p">#REF!</definedName>
    <definedName name="nindvl">'[25]lam-moi'!#REF!</definedName>
    <definedName name="nindvl">'[12]lam-moi'!#REF!</definedName>
    <definedName name="nindvl">'[12]lam-moi'!#REF!</definedName>
    <definedName name="nindvl">'[12]lam-moi'!#REF!</definedName>
    <definedName name="nindvl">'[12]lam-moi'!#REF!</definedName>
    <definedName name="nindvl1p">#REF!</definedName>
    <definedName name="nindvl3p">#REF!</definedName>
    <definedName name="nindvl3p">#REF!</definedName>
    <definedName name="nindvl3p">#REF!</definedName>
    <definedName name="nindvl3p">#REF!</definedName>
    <definedName name="nindvl3p">#REF!</definedName>
    <definedName name="ning1p">#REF!</definedName>
    <definedName name="ningnc1p">#REF!</definedName>
    <definedName name="ningvl1p">#REF!</definedName>
    <definedName name="ninnc">'[25]lam-moi'!#REF!</definedName>
    <definedName name="ninnc">'[12]lam-moi'!#REF!</definedName>
    <definedName name="ninnc">'[12]lam-moi'!#REF!</definedName>
    <definedName name="ninnc">'[12]lam-moi'!#REF!</definedName>
    <definedName name="ninnc">'[12]lam-moi'!#REF!</definedName>
    <definedName name="ninnc3p">#REF!</definedName>
    <definedName name="ninnc3p">#REF!</definedName>
    <definedName name="ninnc3p">#REF!</definedName>
    <definedName name="ninnc3p">#REF!</definedName>
    <definedName name="ninnc3p">#REF!</definedName>
    <definedName name="nint1p">#REF!</definedName>
    <definedName name="nintnc1p">#REF!</definedName>
    <definedName name="nintvl1p">#REF!</definedName>
    <definedName name="ninvl">'[25]lam-moi'!#REF!</definedName>
    <definedName name="ninvl">'[12]lam-moi'!#REF!</definedName>
    <definedName name="ninvl">'[12]lam-moi'!#REF!</definedName>
    <definedName name="ninvl">'[12]lam-moi'!#REF!</definedName>
    <definedName name="ninvl">'[12]lam-moi'!#REF!</definedName>
    <definedName name="ninvl3p">#REF!</definedName>
    <definedName name="ninvl3p">#REF!</definedName>
    <definedName name="ninvl3p">#REF!</definedName>
    <definedName name="ninvl3p">#REF!</definedName>
    <definedName name="ninvl3p">#REF!</definedName>
    <definedName name="nl">#REF!</definedName>
    <definedName name="nl">#REF!</definedName>
    <definedName name="nl">#REF!</definedName>
    <definedName name="nl">#REF!</definedName>
    <definedName name="nl">#REF!</definedName>
    <definedName name="NL12nc">'[2]CHITIET VL-NC-TT-3p'!#REF!</definedName>
    <definedName name="NL12nc">'[2]CHITIET VL-NC-TT-3p'!#REF!</definedName>
    <definedName name="NL12nc">'[2]CHITIET VL-NC-TT-3p'!#REF!</definedName>
    <definedName name="NL12nc">'[2]CHITIET VL-NC-TT-3p'!#REF!</definedName>
    <definedName name="NL12nc">'[2]CHITIET VL-NC-TT-3p'!#REF!</definedName>
    <definedName name="NL12vl">'[2]CHITIET VL-NC-TT-3p'!#REF!</definedName>
    <definedName name="NL12vl">'[2]CHITIET VL-NC-TT-3p'!#REF!</definedName>
    <definedName name="NL12vl">'[2]CHITIET VL-NC-TT-3p'!#REF!</definedName>
    <definedName name="NL12vl">'[2]CHITIET VL-NC-TT-3p'!#REF!</definedName>
    <definedName name="NL12vl">'[2]CHITIET VL-NC-TT-3p'!#REF!</definedName>
    <definedName name="nl1p">#REF!</definedName>
    <definedName name="nl1p">#REF!</definedName>
    <definedName name="nl1p">#REF!</definedName>
    <definedName name="nl1p">#REF!</definedName>
    <definedName name="nl1p">#REF!</definedName>
    <definedName name="nl3p">#REF!</definedName>
    <definedName name="nlht">'[25]THPDMoi  (2)'!#REF!</definedName>
    <definedName name="nlht">'[12]THPDMoi  (2)'!#REF!</definedName>
    <definedName name="nlht">'[12]THPDMoi  (2)'!#REF!</definedName>
    <definedName name="nlht">'[12]THPDMoi  (2)'!#REF!</definedName>
    <definedName name="nlht">'[12]THPDMoi  (2)'!#REF!</definedName>
    <definedName name="nlmtc">'[25]t-h HA THE'!#REF!</definedName>
    <definedName name="nlmtc">'[12]t-h HA THE'!#REF!</definedName>
    <definedName name="nlmtc">'[12]t-h HA THE'!#REF!</definedName>
    <definedName name="nlmtc">'[12]t-h HA THE'!#REF!</definedName>
    <definedName name="nlmtc">'[12]t-h HA THE'!#REF!</definedName>
    <definedName name="nlnc">'[25]lam-moi'!#REF!</definedName>
    <definedName name="nlnc">'[12]lam-moi'!#REF!</definedName>
    <definedName name="nlnc">'[12]lam-moi'!#REF!</definedName>
    <definedName name="nlnc">'[12]lam-moi'!#REF!</definedName>
    <definedName name="nlnc">'[12]lam-moi'!#REF!</definedName>
    <definedName name="nlnc3p">#REF!</definedName>
    <definedName name="nlnc3pha">#REF!</definedName>
    <definedName name="NLTK1p">#REF!</definedName>
    <definedName name="nlvl">'[25]lam-moi'!#REF!</definedName>
    <definedName name="nlvl">'[12]lam-moi'!#REF!</definedName>
    <definedName name="nlvl">'[12]lam-moi'!#REF!</definedName>
    <definedName name="nlvl">'[12]lam-moi'!#REF!</definedName>
    <definedName name="nlvl">'[12]lam-moi'!#REF!</definedName>
    <definedName name="nlvl1">'[25]chitiet'!$G$302</definedName>
    <definedName name="nlvl3p">#REF!</definedName>
    <definedName name="nn">#REF!</definedName>
    <definedName name="nn">#REF!</definedName>
    <definedName name="nn">#REF!</definedName>
    <definedName name="nn">#REF!</definedName>
    <definedName name="nn">#REF!</definedName>
    <definedName name="nn1p">#REF!</definedName>
    <definedName name="nn1p">#REF!</definedName>
    <definedName name="nn1p">#REF!</definedName>
    <definedName name="nn1p">#REF!</definedName>
    <definedName name="nn1p">#REF!</definedName>
    <definedName name="nn3p">#REF!</definedName>
    <definedName name="nnnc">'[25]lam-moi'!#REF!</definedName>
    <definedName name="nnnc">'[12]lam-moi'!#REF!</definedName>
    <definedName name="nnnc">'[12]lam-moi'!#REF!</definedName>
    <definedName name="nnnc">'[12]lam-moi'!#REF!</definedName>
    <definedName name="nnnc">'[12]lam-moi'!#REF!</definedName>
    <definedName name="nnnc3p">#REF!</definedName>
    <definedName name="nnnc3p">#REF!</definedName>
    <definedName name="nnnc3p">#REF!</definedName>
    <definedName name="nnnc3p">#REF!</definedName>
    <definedName name="nnnc3p">#REF!</definedName>
    <definedName name="nnvl">'[25]lam-moi'!#REF!</definedName>
    <definedName name="nnvl">'[12]lam-moi'!#REF!</definedName>
    <definedName name="nnvl">'[12]lam-moi'!#REF!</definedName>
    <definedName name="nnvl">'[12]lam-moi'!#REF!</definedName>
    <definedName name="nnvl">'[12]lam-moi'!#REF!</definedName>
    <definedName name="nnvl3p">#REF!</definedName>
    <definedName name="nnvl3p">#REF!</definedName>
    <definedName name="nnvl3p">#REF!</definedName>
    <definedName name="nnvl3p">#REF!</definedName>
    <definedName name="nnvl3p">#REF!</definedName>
    <definedName name="nuoc">'[24]gvl'!$N$38</definedName>
    <definedName name="nx">'[25]THPDMoi  (2)'!#REF!</definedName>
    <definedName name="nx">'[12]THPDMoi  (2)'!#REF!</definedName>
    <definedName name="nx">'[12]THPDMoi  (2)'!#REF!</definedName>
    <definedName name="nx">'[12]THPDMoi  (2)'!#REF!</definedName>
    <definedName name="nx">'[12]THPDMoi  (2)'!#REF!</definedName>
    <definedName name="nxmtc">'[25]t-h HA THE'!#REF!</definedName>
    <definedName name="nxmtc">'[12]t-h HA THE'!#REF!</definedName>
    <definedName name="nxmtc">'[12]t-h HA THE'!#REF!</definedName>
    <definedName name="nxmtc">'[12]t-h HA THE'!#REF!</definedName>
    <definedName name="nxmtc">'[12]t-h HA THE'!#REF!</definedName>
    <definedName name="O">'[1]MAIN GATE HOUSE'!#REF!</definedName>
    <definedName name="O">'[1]MAIN GATE HOUSE'!#REF!</definedName>
    <definedName name="O">'[1]MAIN GATE HOUSE'!#REF!</definedName>
    <definedName name="O">'[1]MAIN GATE HOUSE'!#REF!</definedName>
    <definedName name="O">'[1]MAIN GATE HOUSE'!#REF!</definedName>
    <definedName name="Oil_increase_ratio">#REF!</definedName>
    <definedName name="osc">'[25]THPDMoi  (2)'!#REF!</definedName>
    <definedName name="osc">'[12]THPDMoi  (2)'!#REF!</definedName>
    <definedName name="osc">'[12]THPDMoi  (2)'!#REF!</definedName>
    <definedName name="osc">'[12]THPDMoi  (2)'!#REF!</definedName>
    <definedName name="osc">'[12]THPDMoi  (2)'!#REF!</definedName>
    <definedName name="Other">#REF!</definedName>
    <definedName name="P">#REF!</definedName>
    <definedName name="P">#REF!</definedName>
    <definedName name="P">#REF!</definedName>
    <definedName name="P">#REF!</definedName>
    <definedName name="P">#REF!</definedName>
    <definedName name="PEJM">'[6]COAT&amp;WRAP-QIOT-#3'!#REF!</definedName>
    <definedName name="PEJM">'[6]COAT&amp;WRAP-QIOT-#3'!#REF!</definedName>
    <definedName name="PEJM">'[6]COAT&amp;WRAP-QIOT-#3'!#REF!</definedName>
    <definedName name="PEJM">'[6]COAT&amp;WRAP-QIOT-#3'!#REF!</definedName>
    <definedName name="PEJM">'[6]COAT&amp;WRAP-QIOT-#3'!#REF!</definedName>
    <definedName name="PF">'[6]PNT-QUOT-#3'!#REF!</definedName>
    <definedName name="PF">'[6]PNT-QUOT-#3'!#REF!</definedName>
    <definedName name="PF">'[6]PNT-QUOT-#3'!#REF!</definedName>
    <definedName name="PF">'[6]PNT-QUOT-#3'!#REF!</definedName>
    <definedName name="PF">'[6]PNT-QUOT-#3'!#REF!</definedName>
    <definedName name="PM">'[8]IBASE'!$AH$16:$AV$110</definedName>
    <definedName name="PM">'[8]IBASE'!$AH$16:$AV$110</definedName>
    <definedName name="PM">'[8]IBASE'!$AH$16:$AV$110</definedName>
    <definedName name="PM">'[8]IBASE'!$AH$16:$AV$110</definedName>
    <definedName name="PM">'[8]IBASE'!$AH$16:$AV$110</definedName>
    <definedName name="Print_Area_MI">'[21]ESTI.'!$A$1:$U$52</definedName>
    <definedName name="Print_Area_MI">'[7]ESTI.'!$A$1:$U$52</definedName>
    <definedName name="Print_Area_MI">'[7]ESTI.'!$A$1:$U$52</definedName>
    <definedName name="Print_Area_MI">'[7]ESTI.'!$A$1:$U$52</definedName>
    <definedName name="Print_Area_MI">'[7]ESTI.'!$A$1:$U$52</definedName>
    <definedName name="_xlnm.Print_Titles" localSheetId="8">'Tr17'!$4:$8</definedName>
    <definedName name="_xlnm.Print_Titles" localSheetId="3">'Trg12'!$7:$7</definedName>
    <definedName name="_xlnm.Print_Titles" localSheetId="6">'Trg15'!$9:$9</definedName>
    <definedName name="_xlnm.Print_Titles">$5:$6</definedName>
    <definedName name="_xlnm.Print_Titles">$5:$6</definedName>
    <definedName name="_xlnm.Print_Titles">$5:$6</definedName>
    <definedName name="_xlnm.Print_Titles">$5:$6</definedName>
    <definedName name="_xlnm.Print_Titles">$5:$6</definedName>
    <definedName name="ptien">'[5]Giacuoc'!$H$8:$I$13</definedName>
    <definedName name="ptien">'[5]Giacuoc'!$H$8:$I$13</definedName>
    <definedName name="ptien">'[5]Giacuoc'!$H$8:$I$13</definedName>
    <definedName name="ptien">'[5]Giacuoc'!$H$8:$I$13</definedName>
    <definedName name="ptien">'[5]Giacuoc'!$H$8:$I$13</definedName>
    <definedName name="PTNC">'[25]DON GIA'!$G$227</definedName>
    <definedName name="Q">'[25]giathanh1'!#REF!</definedName>
    <definedName name="Q">'[12]giathanh1'!#REF!</definedName>
    <definedName name="Q">'[12]giathanh1'!#REF!</definedName>
    <definedName name="Q">'[12]giathanh1'!#REF!</definedName>
    <definedName name="Q">'[12]giathanh1'!#REF!</definedName>
    <definedName name="R_">'[1]MAIN GATE HOUSE'!#REF!</definedName>
    <definedName name="R_">'[1]MAIN GATE HOUSE'!#REF!</definedName>
    <definedName name="R_">'[1]MAIN GATE HOUSE'!#REF!</definedName>
    <definedName name="R_">'[1]MAIN GATE HOUSE'!#REF!</definedName>
    <definedName name="R_">'[1]MAIN GATE HOUSE'!#REF!</definedName>
    <definedName name="ra11p">#REF!</definedName>
    <definedName name="ra13p">#REF!</definedName>
    <definedName name="rack1">'[25]THPDMoi  (2)'!#REF!</definedName>
    <definedName name="rack1">'[12]THPDMoi  (2)'!#REF!</definedName>
    <definedName name="rack1">'[12]THPDMoi  (2)'!#REF!</definedName>
    <definedName name="rack1">'[12]THPDMoi  (2)'!#REF!</definedName>
    <definedName name="rack1">'[12]THPDMoi  (2)'!#REF!</definedName>
    <definedName name="rack2">'[25]THPDMoi  (2)'!#REF!</definedName>
    <definedName name="rack2">'[12]THPDMoi  (2)'!#REF!</definedName>
    <definedName name="rack2">'[12]THPDMoi  (2)'!#REF!</definedName>
    <definedName name="rack2">'[12]THPDMoi  (2)'!#REF!</definedName>
    <definedName name="rack2">'[12]THPDMoi  (2)'!#REF!</definedName>
    <definedName name="rack3">'[25]THPDMoi  (2)'!#REF!</definedName>
    <definedName name="rack3">'[12]THPDMoi  (2)'!#REF!</definedName>
    <definedName name="rack3">'[12]THPDMoi  (2)'!#REF!</definedName>
    <definedName name="rack3">'[12]THPDMoi  (2)'!#REF!</definedName>
    <definedName name="rack3">'[12]THPDMoi  (2)'!#REF!</definedName>
    <definedName name="rack4">'[25]THPDMoi  (2)'!#REF!</definedName>
    <definedName name="rack4">'[12]THPDMoi  (2)'!#REF!</definedName>
    <definedName name="rack4">'[12]THPDMoi  (2)'!#REF!</definedName>
    <definedName name="rack4">'[12]THPDMoi  (2)'!#REF!</definedName>
    <definedName name="rack4">'[12]THPDMoi  (2)'!#REF!</definedName>
    <definedName name="rate">14000</definedName>
    <definedName name="rate">14000</definedName>
    <definedName name="rate">14000</definedName>
    <definedName name="rate">14000</definedName>
    <definedName name="rate">14000</definedName>
    <definedName name="RT">'[6]COAT&amp;WRAP-QIOT-#3'!#REF!</definedName>
    <definedName name="RT">'[6]COAT&amp;WRAP-QIOT-#3'!#REF!</definedName>
    <definedName name="RT">'[6]COAT&amp;WRAP-QIOT-#3'!#REF!</definedName>
    <definedName name="RT">'[6]COAT&amp;WRAP-QIOT-#3'!#REF!</definedName>
    <definedName name="RT">'[6]COAT&amp;WRAP-QIOT-#3'!#REF!</definedName>
    <definedName name="SB">'[8]IBASE'!$AH$7:$AL$14</definedName>
    <definedName name="SB">'[8]IBASE'!$AH$7:$AL$14</definedName>
    <definedName name="SB">'[8]IBASE'!$AH$7:$AL$14</definedName>
    <definedName name="SB">'[8]IBASE'!$AH$7:$AL$14</definedName>
    <definedName name="SB">'[8]IBASE'!$AH$7:$AL$14</definedName>
    <definedName name="sc1">#REF!</definedName>
    <definedName name="SC2">#REF!</definedName>
    <definedName name="sc3">#REF!</definedName>
    <definedName name="sd3p">'[25]lam-moi'!#REF!</definedName>
    <definedName name="sd3p">'[12]lam-moi'!#REF!</definedName>
    <definedName name="sd3p">'[12]lam-moi'!#REF!</definedName>
    <definedName name="sd3p">'[12]lam-moi'!#REF!</definedName>
    <definedName name="sd3p">'[12]lam-moi'!#REF!</definedName>
    <definedName name="SDMONG">#REF!</definedName>
    <definedName name="SDMONG">#REF!</definedName>
    <definedName name="SDMONG">#REF!</definedName>
    <definedName name="SDMONG">#REF!</definedName>
    <definedName name="SDMONG">#REF!</definedName>
    <definedName name="sgnc">'[25]gtrinh'!#REF!</definedName>
    <definedName name="sgnc">'[12]gtrinh'!#REF!</definedName>
    <definedName name="sgnc">'[12]gtrinh'!#REF!</definedName>
    <definedName name="sgnc">'[12]gtrinh'!#REF!</definedName>
    <definedName name="sgnc">'[12]gtrinh'!#REF!</definedName>
    <definedName name="sgvl">'[25]gtrinh'!#REF!</definedName>
    <definedName name="sgvl">'[12]gtrinh'!#REF!</definedName>
    <definedName name="sgvl">'[12]gtrinh'!#REF!</definedName>
    <definedName name="sgvl">'[12]gtrinh'!#REF!</definedName>
    <definedName name="sgvl">'[12]gtrinh'!#REF!</definedName>
    <definedName name="Sharing_factor">'[19]Sheet1'!$D$57</definedName>
    <definedName name="SHCUOC">#REF!</definedName>
    <definedName name="SHCUOC">#REF!</definedName>
    <definedName name="SHCUOC">#REF!</definedName>
    <definedName name="SHCUOC">#REF!</definedName>
    <definedName name="SHCUOC">#REF!</definedName>
    <definedName name="sht">'[25]THPDMoi  (2)'!#REF!</definedName>
    <definedName name="sht">'[12]THPDMoi  (2)'!#REF!</definedName>
    <definedName name="sht">'[12]THPDMoi  (2)'!#REF!</definedName>
    <definedName name="sht">'[12]THPDMoi  (2)'!#REF!</definedName>
    <definedName name="sht">'[12]THPDMoi  (2)'!#REF!</definedName>
    <definedName name="sht3p">'[25]lam-moi'!#REF!</definedName>
    <definedName name="sht3p">'[12]lam-moi'!#REF!</definedName>
    <definedName name="sht3p">'[12]lam-moi'!#REF!</definedName>
    <definedName name="sht3p">'[12]lam-moi'!#REF!</definedName>
    <definedName name="sht3p">'[12]lam-moi'!#REF!</definedName>
    <definedName name="SL_CRD">#REF!</definedName>
    <definedName name="SL_CRD">#REF!</definedName>
    <definedName name="SL_CRD">#REF!</definedName>
    <definedName name="SL_CRD">#REF!</definedName>
    <definedName name="SL_CRD">#REF!</definedName>
    <definedName name="SL_CRS">#REF!</definedName>
    <definedName name="SL_CRS">#REF!</definedName>
    <definedName name="SL_CRS">#REF!</definedName>
    <definedName name="SL_CRS">#REF!</definedName>
    <definedName name="SL_CRS">#REF!</definedName>
    <definedName name="SL_CS">#REF!</definedName>
    <definedName name="SL_CS">#REF!</definedName>
    <definedName name="SL_CS">#REF!</definedName>
    <definedName name="SL_CS">#REF!</definedName>
    <definedName name="SL_CS">#REF!</definedName>
    <definedName name="SL_DD">#REF!</definedName>
    <definedName name="SL_DD">#REF!</definedName>
    <definedName name="SL_DD">#REF!</definedName>
    <definedName name="SL_DD">#REF!</definedName>
    <definedName name="SL_DD">#REF!</definedName>
    <definedName name="SN3">#REF!</definedName>
    <definedName name="SN3">#REF!</definedName>
    <definedName name="SN3">#REF!</definedName>
    <definedName name="SN3">#REF!</definedName>
    <definedName name="SN3">#REF!</definedName>
    <definedName name="soc3p">#REF!</definedName>
    <definedName name="SORT">#REF!</definedName>
    <definedName name="SORT">#REF!</definedName>
    <definedName name="SORT">#REF!</definedName>
    <definedName name="SORT">#REF!</definedName>
    <definedName name="SORT">#REF!</definedName>
    <definedName name="SORT_AREA">'[21]DI-ESTI'!$A$8:$R$489</definedName>
    <definedName name="SORT_AREA">'[7]DI-ESTI'!$A$8:$R$489</definedName>
    <definedName name="SORT_AREA">'[7]DI-ESTI'!$A$8:$R$489</definedName>
    <definedName name="SORT_AREA">'[7]DI-ESTI'!$A$8:$R$489</definedName>
    <definedName name="SORT_AREA">'[7]DI-ESTI'!$A$8:$R$489</definedName>
    <definedName name="SP">'[6]PNT-QUOT-#3'!#REF!</definedName>
    <definedName name="SP">'[6]PNT-QUOT-#3'!#REF!</definedName>
    <definedName name="SP">'[6]PNT-QUOT-#3'!#REF!</definedName>
    <definedName name="SP">'[6]PNT-QUOT-#3'!#REF!</definedName>
    <definedName name="SP">'[6]PNT-QUOT-#3'!#REF!</definedName>
    <definedName name="spk1p">'[25]#REF'!#REF!</definedName>
    <definedName name="spk1p">'[12]#REF'!#REF!</definedName>
    <definedName name="spk1p">'[12]#REF'!#REF!</definedName>
    <definedName name="spk1p">'[12]#REF'!#REF!</definedName>
    <definedName name="spk1p">'[12]#REF'!#REF!</definedName>
    <definedName name="spk3p">'[25]lam-moi'!#REF!</definedName>
    <definedName name="spk3p">'[12]lam-moi'!#REF!</definedName>
    <definedName name="spk3p">'[12]lam-moi'!#REF!</definedName>
    <definedName name="spk3p">'[12]lam-moi'!#REF!</definedName>
    <definedName name="spk3p">'[12]lam-moi'!#REF!</definedName>
    <definedName name="st3p">'[25]lam-moi'!#REF!</definedName>
    <definedName name="st3p">'[12]lam-moi'!#REF!</definedName>
    <definedName name="st3p">'[12]lam-moi'!#REF!</definedName>
    <definedName name="st3p">'[12]lam-moi'!#REF!</definedName>
    <definedName name="st3p">'[12]lam-moi'!#REF!</definedName>
    <definedName name="Start_year">'[20]Brief'!$P$14</definedName>
    <definedName name="t101p">#REF!</definedName>
    <definedName name="t101p">#REF!</definedName>
    <definedName name="t103p">#REF!</definedName>
    <definedName name="t103p">#REF!</definedName>
    <definedName name="t105mnc">'[25]thao-go'!#REF!</definedName>
    <definedName name="t105mnc">'[12]thao-go'!#REF!</definedName>
    <definedName name="t10m">'[25]lam-moi'!#REF!</definedName>
    <definedName name="t10m">'[12]lam-moi'!#REF!</definedName>
    <definedName name="t10nc">'[25]lam-moi'!#REF!</definedName>
    <definedName name="t10nc">'[12]lam-moi'!#REF!</definedName>
    <definedName name="t10nc1p">#REF!</definedName>
    <definedName name="t10ncm">'[25]lam-moi'!#REF!</definedName>
    <definedName name="t10ncm">'[12]lam-moi'!#REF!</definedName>
    <definedName name="t10vl">'[25]lam-moi'!#REF!</definedName>
    <definedName name="t10vl">'[12]lam-moi'!#REF!</definedName>
    <definedName name="t10vl1p">#REF!</definedName>
    <definedName name="t121p">#REF!</definedName>
    <definedName name="t121p">#REF!</definedName>
    <definedName name="t123p">#REF!</definedName>
    <definedName name="t123p">#REF!</definedName>
    <definedName name="t12m">'[25]lam-moi'!#REF!</definedName>
    <definedName name="t12m">'[12]lam-moi'!#REF!</definedName>
    <definedName name="t12mnc">'[25]thao-go'!#REF!</definedName>
    <definedName name="t12mnc">'[12]thao-go'!#REF!</definedName>
    <definedName name="t12nc">'[25]lam-moi'!#REF!</definedName>
    <definedName name="t12nc">'[12]lam-moi'!#REF!</definedName>
    <definedName name="t12nc3p">'[25]CHITIET VL-NC'!$G$38</definedName>
    <definedName name="t12ncm">'[25]lam-moi'!#REF!</definedName>
    <definedName name="t12ncm">'[12]lam-moi'!#REF!</definedName>
    <definedName name="t12vl">'[25]lam-moi'!#REF!</definedName>
    <definedName name="t12vl">'[12]lam-moi'!#REF!</definedName>
    <definedName name="t12vl3p">'[25]CHITIET VL-NC'!$G$34</definedName>
    <definedName name="t141p">#REF!</definedName>
    <definedName name="t141p">#REF!</definedName>
    <definedName name="t143p">#REF!</definedName>
    <definedName name="t143p">#REF!</definedName>
    <definedName name="t14m">'[25]lam-moi'!#REF!</definedName>
    <definedName name="t14m">'[12]lam-moi'!#REF!</definedName>
    <definedName name="t14mnc">'[25]thao-go'!#REF!</definedName>
    <definedName name="t14mnc">'[12]thao-go'!#REF!</definedName>
    <definedName name="T14nc">'[2]CHITIET VL-NC-TT -1p'!#REF!</definedName>
    <definedName name="T14nc">'[2]CHITIET VL-NC-TT -1p'!#REF!</definedName>
    <definedName name="t14nc3p">#REF!</definedName>
    <definedName name="t14ncm">'[25]lam-moi'!#REF!</definedName>
    <definedName name="t14ncm">'[12]lam-moi'!#REF!</definedName>
    <definedName name="T14vc">'[2]CHITIET VL-NC-TT -1p'!#REF!</definedName>
    <definedName name="T14vc">'[2]CHITIET VL-NC-TT -1p'!#REF!</definedName>
    <definedName name="T14vl">'[2]CHITIET VL-NC-TT -1p'!#REF!</definedName>
    <definedName name="T14vl">'[2]CHITIET VL-NC-TT -1p'!#REF!</definedName>
    <definedName name="t14vl3p">#REF!</definedName>
    <definedName name="T203P">'[25]VC'!#REF!</definedName>
    <definedName name="T203P">'[12]VC'!#REF!</definedName>
    <definedName name="t20m">'[25]lam-moi'!#REF!</definedName>
    <definedName name="t20m">'[12]lam-moi'!#REF!</definedName>
    <definedName name="t20ncm">'[25]lam-moi'!#REF!</definedName>
    <definedName name="t20ncm">'[12]lam-moi'!#REF!</definedName>
    <definedName name="t7m">'[25]THPDMoi  (2)'!#REF!</definedName>
    <definedName name="t7m">'[12]THPDMoi  (2)'!#REF!</definedName>
    <definedName name="t7nc">'[25]lam-moi'!#REF!</definedName>
    <definedName name="t7nc">'[12]lam-moi'!#REF!</definedName>
    <definedName name="t7vl">'[25]lam-moi'!#REF!</definedName>
    <definedName name="t7vl">'[12]lam-moi'!#REF!</definedName>
    <definedName name="t84mnc">'[25]thao-go'!#REF!</definedName>
    <definedName name="t84mnc">'[12]thao-go'!#REF!</definedName>
    <definedName name="t8m">'[25]THPDMoi  (2)'!#REF!</definedName>
    <definedName name="t8m">'[12]THPDMoi  (2)'!#REF!</definedName>
    <definedName name="t8nc">'[25]lam-moi'!#REF!</definedName>
    <definedName name="t8nc">'[12]lam-moi'!#REF!</definedName>
    <definedName name="t8vl">'[25]lam-moi'!#REF!</definedName>
    <definedName name="t8vl">'[12]lam-moi'!#REF!</definedName>
    <definedName name="tbdd1p">'[25]lam-moi'!#REF!</definedName>
    <definedName name="tbdd1p">'[12]lam-moi'!#REF!</definedName>
    <definedName name="tbdd3p">'[25]lam-moi'!#REF!</definedName>
    <definedName name="tbdd3p">'[12]lam-moi'!#REF!</definedName>
    <definedName name="tbddsdl">'[25]lam-moi'!#REF!</definedName>
    <definedName name="tbddsdl">'[12]lam-moi'!#REF!</definedName>
    <definedName name="TBI">'[25]TH XL'!#REF!</definedName>
    <definedName name="TBI">'[12]TH XL'!#REF!</definedName>
    <definedName name="tbtr">'[25]TH XL'!#REF!</definedName>
    <definedName name="tbtr">'[12]TH XL'!#REF!</definedName>
    <definedName name="tbtram">#REF!</definedName>
    <definedName name="TC">#REF!</definedName>
    <definedName name="TC">#REF!</definedName>
    <definedName name="TC_NHANH1">#REF!</definedName>
    <definedName name="TC_NHANH1">#REF!</definedName>
    <definedName name="tcxxnc">'[25]thao-go'!#REF!</definedName>
    <definedName name="tcxxnc">'[12]thao-go'!#REF!</definedName>
    <definedName name="td">'[25]THPDMoi  (2)'!#REF!</definedName>
    <definedName name="td">'[12]THPDMoi  (2)'!#REF!</definedName>
    <definedName name="td10vl">'[2]CHITIET VL-NC-TT-3p'!#REF!</definedName>
    <definedName name="td10vl">'[2]CHITIET VL-NC-TT-3p'!#REF!</definedName>
    <definedName name="td12nc">'[2]CHITIET VL-NC-TT-3p'!#REF!</definedName>
    <definedName name="td12nc">'[2]CHITIET VL-NC-TT-3p'!#REF!</definedName>
    <definedName name="td1cnc">'[25]lam-moi'!#REF!</definedName>
    <definedName name="td1cnc">'[12]lam-moi'!#REF!</definedName>
    <definedName name="td1cvl">'[25]lam-moi'!#REF!</definedName>
    <definedName name="td1cvl">'[12]lam-moi'!#REF!</definedName>
    <definedName name="td1p">#REF!</definedName>
    <definedName name="td1p">#REF!</definedName>
    <definedName name="TD1p2nc">'[2]CHITIET VL-NC-TT -1p'!#REF!</definedName>
    <definedName name="TD1p2nc">'[2]CHITIET VL-NC-TT -1p'!#REF!</definedName>
    <definedName name="TD1p2vc">'[2]CHITIET VL-NC-TT -1p'!#REF!</definedName>
    <definedName name="TD1p2vc">'[2]CHITIET VL-NC-TT -1p'!#REF!</definedName>
    <definedName name="TD1p2vl">'[2]CHITIET VL-NC-TT -1p'!#REF!</definedName>
    <definedName name="TD1p2vl">'[2]CHITIET VL-NC-TT -1p'!#REF!</definedName>
    <definedName name="TD1pnc">'[2]CHITIET VL-NC-TT -1p'!#REF!</definedName>
    <definedName name="TD1pnc">'[2]CHITIET VL-NC-TT -1p'!#REF!</definedName>
    <definedName name="TD1pvl">'[2]CHITIET VL-NC-TT -1p'!#REF!</definedName>
    <definedName name="TD1pvl">'[2]CHITIET VL-NC-TT -1p'!#REF!</definedName>
    <definedName name="td3p">#REF!</definedName>
    <definedName name="td3p">#REF!</definedName>
    <definedName name="tdc84nc">'[25]thao-go'!#REF!</definedName>
    <definedName name="tdc84nc">'[12]thao-go'!#REF!</definedName>
    <definedName name="tdcnc">'[25]thao-go'!#REF!</definedName>
    <definedName name="tdcnc">'[12]thao-go'!#REF!</definedName>
    <definedName name="tdgnc">'[25]lam-moi'!#REF!</definedName>
    <definedName name="tdgnc">'[12]lam-moi'!#REF!</definedName>
    <definedName name="tdgvl">'[25]lam-moi'!#REF!</definedName>
    <definedName name="tdgvl">'[12]lam-moi'!#REF!</definedName>
    <definedName name="tdhtnc">'[25]lam-moi'!#REF!</definedName>
    <definedName name="tdhtnc">'[12]lam-moi'!#REF!</definedName>
    <definedName name="tdhtvl">'[25]lam-moi'!#REF!</definedName>
    <definedName name="tdhtvl">'[12]lam-moi'!#REF!</definedName>
    <definedName name="TDmnc">'[2]CHITIET VL-NC-TT-3p'!#REF!</definedName>
    <definedName name="TDmnc">'[2]CHITIET VL-NC-TT-3p'!#REF!</definedName>
    <definedName name="TDmvc">'[2]CHITIET VL-NC-TT-3p'!#REF!</definedName>
    <definedName name="TDmvc">'[2]CHITIET VL-NC-TT-3p'!#REF!</definedName>
    <definedName name="TDmvl">'[2]CHITIET VL-NC-TT-3p'!#REF!</definedName>
    <definedName name="TDmvl">'[2]CHITIET VL-NC-TT-3p'!#REF!</definedName>
    <definedName name="tdnc">'[25]gtrinh'!#REF!</definedName>
    <definedName name="tdnc">'[12]gtrinh'!#REF!</definedName>
    <definedName name="tdnc1p">#REF!</definedName>
    <definedName name="tdnc3p">'[25]CHITIET VL-NC'!$G$28</definedName>
    <definedName name="tdt1pnc">'[25]gtrinh'!#REF!</definedName>
    <definedName name="tdt1pnc">'[12]gtrinh'!#REF!</definedName>
    <definedName name="tdt1pvl">'[25]gtrinh'!#REF!</definedName>
    <definedName name="tdt1pvl">'[12]gtrinh'!#REF!</definedName>
    <definedName name="tdt2cnc">'[25]lam-moi'!#REF!</definedName>
    <definedName name="tdt2cnc">'[12]lam-moi'!#REF!</definedName>
    <definedName name="tdt2cvl">'[25]chitiet'!#REF!</definedName>
    <definedName name="tdt2cvl">'[12]chitiet'!#REF!</definedName>
    <definedName name="tdtr2cnc">#REF!</definedName>
    <definedName name="tdtr2cvl">#REF!</definedName>
    <definedName name="tdtrnc">'[25]gtrinh'!#REF!</definedName>
    <definedName name="tdtrnc">'[12]gtrinh'!#REF!</definedName>
    <definedName name="tdtrvl">'[25]gtrinh'!#REF!</definedName>
    <definedName name="tdtrvl">'[12]gtrinh'!#REF!</definedName>
    <definedName name="tdvl">'[25]gtrinh'!#REF!</definedName>
    <definedName name="tdvl">'[12]gtrinh'!#REF!</definedName>
    <definedName name="tdvl1p">#REF!</definedName>
    <definedName name="tdvl3p">'[25]CHITIET VL-NC'!$G$23</definedName>
    <definedName name="text">#REF!,#REF!,#REF!,#REF!,#REF!</definedName>
    <definedName name="text">#REF!,#REF!,#REF!,#REF!,#REF!</definedName>
    <definedName name="th100">'[25]dongia (2)'!#REF!</definedName>
    <definedName name="th100">'[12]dongia (2)'!#REF!</definedName>
    <definedName name="TH160">'[25]dongia (2)'!#REF!</definedName>
    <definedName name="TH160">'[12]dongia (2)'!#REF!</definedName>
    <definedName name="th3x15">'[25]giathanh1'!#REF!</definedName>
    <definedName name="th3x15">'[12]giathanh1'!#REF!</definedName>
    <definedName name="ThanhXuan110">'[10]KH-Q1,Q2,01'!#REF!</definedName>
    <definedName name="ThanhXuan110">'[10]KH-Q1,Q2,01'!#REF!</definedName>
    <definedName name="thdggt">#REF!</definedName>
    <definedName name="thdggt">#REF!</definedName>
    <definedName name="thdgxd">#REF!</definedName>
    <definedName name="thdgxd">#REF!</definedName>
    <definedName name="THGO1pnc">#REF!</definedName>
    <definedName name="thht">#REF!</definedName>
    <definedName name="thht">#REF!</definedName>
    <definedName name="THK">'[6]COAT&amp;WRAP-QIOT-#3'!#REF!</definedName>
    <definedName name="THK">'[6]COAT&amp;WRAP-QIOT-#3'!#REF!</definedName>
    <definedName name="THKP160">'[25]dongia (2)'!#REF!</definedName>
    <definedName name="THKP160">'[12]dongia (2)'!#REF!</definedName>
    <definedName name="thkp3">#REF!</definedName>
    <definedName name="thkp3">#REF!</definedName>
    <definedName name="thtr15">'[25]giathanh1'!#REF!</definedName>
    <definedName name="thtr15">'[12]giathanh1'!#REF!</definedName>
    <definedName name="thtt">#REF!</definedName>
    <definedName name="thtt">#REF!</definedName>
    <definedName name="thxay">#REF!</definedName>
    <definedName name="THXD">#REF!</definedName>
    <definedName name="Ti_le_FC">#REF!</definedName>
    <definedName name="Tiepdia">'[25]Tiepdia'!$A:$XFD</definedName>
    <definedName name="Tiepdia">'[12]Tiepdia'!$A:$XFD</definedName>
    <definedName name="TL1">#REF!</definedName>
    <definedName name="TL2">#REF!</definedName>
    <definedName name="TL3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'[25]thao-go'!#REF!</definedName>
    <definedName name="tn1pinnc">'[12]thao-go'!#REF!</definedName>
    <definedName name="tn2mhnnc">'[25]thao-go'!#REF!</definedName>
    <definedName name="tn2mhnnc">'[12]thao-go'!#REF!</definedName>
    <definedName name="TNCM">'[2]CHITIET VL-NC-TT-3p'!#REF!</definedName>
    <definedName name="TNCM">'[2]CHITIET VL-NC-TT-3p'!#REF!</definedName>
    <definedName name="tnhnnc">'[25]thao-go'!#REF!</definedName>
    <definedName name="tnhnnc">'[12]thao-go'!#REF!</definedName>
    <definedName name="tnignc">'[25]thao-go'!#REF!</definedName>
    <definedName name="tnignc">'[12]thao-go'!#REF!</definedName>
    <definedName name="tnin190nc">'[25]thao-go'!#REF!</definedName>
    <definedName name="tnin190nc">'[12]thao-go'!#REF!</definedName>
    <definedName name="tnlnc">'[25]thao-go'!#REF!</definedName>
    <definedName name="tnlnc">'[12]thao-go'!#REF!</definedName>
    <definedName name="tnnnc">'[25]thao-go'!#REF!</definedName>
    <definedName name="tnnnc">'[12]thao-go'!#REF!</definedName>
    <definedName name="TR15HT">'[4]TONGKE-HT'!#REF!</definedName>
    <definedName name="TR15HT">'[4]TONGKE-HT'!#REF!</definedName>
    <definedName name="TR16HT">'[4]TONGKE-HT'!#REF!</definedName>
    <definedName name="TR16HT">'[4]TONGKE-HT'!#REF!</definedName>
    <definedName name="TR19HT">'[4]TONGKE-HT'!#REF!</definedName>
    <definedName name="TR19HT">'[4]TONGKE-HT'!#REF!</definedName>
    <definedName name="tr1x15">'[25]giathanh1'!#REF!</definedName>
    <definedName name="tr1x15">'[12]giathanh1'!#REF!</definedName>
    <definedName name="TR20HT">'[4]TONGKE-HT'!#REF!</definedName>
    <definedName name="TR20HT">'[4]TONGKE-HT'!#REF!</definedName>
    <definedName name="TR250">'[25]dongia (2)'!#REF!</definedName>
    <definedName name="TR250">'[12]dongia (2)'!#REF!</definedName>
    <definedName name="tr375">'[25]giathanh1'!#REF!</definedName>
    <definedName name="tr375">'[12]giathanh1'!#REF!</definedName>
    <definedName name="tr3x100">'[25]dongia (2)'!#REF!</definedName>
    <definedName name="tr3x100">'[12]dongia (2)'!#REF!</definedName>
    <definedName name="tram100">'[25]dongia (2)'!#REF!</definedName>
    <definedName name="tram100">'[12]dongia (2)'!#REF!</definedName>
    <definedName name="tram1x25">'[25]dongia (2)'!#REF!</definedName>
    <definedName name="tram1x25">'[12]dongia (2)'!#REF!</definedName>
    <definedName name="tru10mtc">'[25]t-h HA THE'!#REF!</definedName>
    <definedName name="tru10mtc">'[12]t-h HA THE'!#REF!</definedName>
    <definedName name="tru8mtc">'[25]t-h HA THE'!#REF!</definedName>
    <definedName name="tru8mtc">'[12]t-h HA THE'!#REF!</definedName>
    <definedName name="TT_1P">#REF!</definedName>
    <definedName name="TT_1P">#REF!</definedName>
    <definedName name="TT_3p">#REF!</definedName>
    <definedName name="TT_3p">#REF!</definedName>
    <definedName name="tt1pnc">'[25]lam-moi'!#REF!</definedName>
    <definedName name="tt1pnc">'[12]lam-moi'!#REF!</definedName>
    <definedName name="tt1pvl">'[25]lam-moi'!#REF!</definedName>
    <definedName name="tt1pvl">'[12]lam-moi'!#REF!</definedName>
    <definedName name="tt3pnc">'[25]lam-moi'!#REF!</definedName>
    <definedName name="tt3pnc">'[12]lam-moi'!#REF!</definedName>
    <definedName name="tt3pvl">'[25]lam-moi'!#REF!</definedName>
    <definedName name="tt3pvl">'[12]lam-moi'!#REF!</definedName>
    <definedName name="TTDD">'[25]TDTKP'!$E$44+'[25]TDTKP'!$F$44+'[25]TDTKP'!$G$44</definedName>
    <definedName name="TTDD">'[12]TDTKP'!$E$44+'[12]TDTKP'!$F$44+'[12]TDTKP'!$G$44</definedName>
    <definedName name="TTDD3P">'[2]TDTKP1'!#REF!</definedName>
    <definedName name="TTDD3P">'[2]TDTKP1'!#REF!</definedName>
    <definedName name="TTDDCT3p">'[2]TDTKP1'!#REF!</definedName>
    <definedName name="TTDDCT3p">'[2]TDTKP1'!#REF!</definedName>
    <definedName name="TTK3p">'[25]TONGKE3p '!$C$295</definedName>
    <definedName name="ttronmk">#REF!</definedName>
    <definedName name="TTTR">'[2]TDTKP1'!#REF!</definedName>
    <definedName name="TTTR">'[2]TDTKP1'!#REF!</definedName>
    <definedName name="tv75nc">#REF!</definedName>
    <definedName name="tv75vl">#REF!</definedName>
    <definedName name="tx1pignc">'[25]thao-go'!#REF!</definedName>
    <definedName name="tx1pignc">'[12]thao-go'!#REF!</definedName>
    <definedName name="tx1pindnc">'[25]thao-go'!#REF!</definedName>
    <definedName name="tx1pindnc">'[12]thao-go'!#REF!</definedName>
    <definedName name="tx1pingnc">'[25]thao-go'!#REF!</definedName>
    <definedName name="tx1pingnc">'[12]thao-go'!#REF!</definedName>
    <definedName name="tx1pintnc">'[25]thao-go'!#REF!</definedName>
    <definedName name="tx1pintnc">'[12]thao-go'!#REF!</definedName>
    <definedName name="tx1pitnc">'[25]thao-go'!#REF!</definedName>
    <definedName name="tx1pitnc">'[12]thao-go'!#REF!</definedName>
    <definedName name="tx2mhnnc">'[25]thao-go'!#REF!</definedName>
    <definedName name="tx2mhnnc">'[12]thao-go'!#REF!</definedName>
    <definedName name="tx2mitnc">'[25]thao-go'!#REF!</definedName>
    <definedName name="tx2mitnc">'[12]thao-go'!#REF!</definedName>
    <definedName name="txhnnc">'[25]thao-go'!#REF!</definedName>
    <definedName name="txhnnc">'[12]thao-go'!#REF!</definedName>
    <definedName name="txig1nc">'[25]thao-go'!#REF!</definedName>
    <definedName name="txig1nc">'[12]thao-go'!#REF!</definedName>
    <definedName name="txin190nc">'[25]thao-go'!#REF!</definedName>
    <definedName name="txin190nc">'[12]thao-go'!#REF!</definedName>
    <definedName name="txinnc">'[25]thao-go'!#REF!</definedName>
    <definedName name="txinnc">'[12]thao-go'!#REF!</definedName>
    <definedName name="txit1nc">'[25]thao-go'!#REF!</definedName>
    <definedName name="txit1nc">'[12]thao-go'!#REF!</definedName>
    <definedName name="tygia">'[18]GVLkhoan'!#REF!</definedName>
    <definedName name="tygia">'[3]GVLkhoan'!#REF!</definedName>
    <definedName name="vat">5%</definedName>
    <definedName name="vat">5%</definedName>
    <definedName name="VCDD1P">'[2]KPVC-BD '!#REF!</definedName>
    <definedName name="VCDD1P">'[2]KPVC-BD '!#REF!</definedName>
    <definedName name="VCDD3p">'[2]KPVC-BD '!#REF!</definedName>
    <definedName name="VCDD3p">'[2]KPVC-BD '!#REF!</definedName>
    <definedName name="VCDDCT3p">'[2]KPVC-BD '!#REF!</definedName>
    <definedName name="VCDDCT3p">'[2]KPVC-BD '!#REF!</definedName>
    <definedName name="VCHT">#REF!</definedName>
    <definedName name="VCHT">#REF!</definedName>
    <definedName name="VCTT">#REF!</definedName>
    <definedName name="VCTT">#REF!</definedName>
    <definedName name="VCVBT1">#REF!</definedName>
    <definedName name="VCVBT1">#REF!</definedName>
    <definedName name="VCVBT2">#REF!</definedName>
    <definedName name="VCVBT2">#REF!</definedName>
    <definedName name="vd3p">#REF!</definedName>
    <definedName name="vd3p">#REF!</definedName>
    <definedName name="VL100">#REF!</definedName>
    <definedName name="VL100">#REF!</definedName>
    <definedName name="VL1P">'[2]TONG HOP VL-NC TT'!#REF!</definedName>
    <definedName name="VL1P">'[2]TONG HOP VL-NC TT'!#REF!</definedName>
    <definedName name="VL200">#REF!</definedName>
    <definedName name="VL200">#REF!</definedName>
    <definedName name="VL250">#REF!</definedName>
    <definedName name="VL250">#REF!</definedName>
    <definedName name="VL3P">'[2]TONG HOP VL-NC TT'!#REF!</definedName>
    <definedName name="VL3P">'[2]TONG HOP VL-NC TT'!#REF!</definedName>
    <definedName name="vldd">'[25]TH XL'!#REF!</definedName>
    <definedName name="vldd">'[12]TH XL'!#REF!</definedName>
    <definedName name="vldn400">#REF!</definedName>
    <definedName name="vldn400">#REF!</definedName>
    <definedName name="vldn600">#REF!</definedName>
    <definedName name="vldn600">#REF!</definedName>
    <definedName name="VLHC">'[25]TNHCHINH'!$I$38</definedName>
    <definedName name="VLHC">'[12]TNHCHINH'!$I$38</definedName>
    <definedName name="vltr">'[25]TH XL'!#REF!</definedName>
    <definedName name="vltr">'[12]TH XL'!#REF!</definedName>
    <definedName name="vltram">#REF!</definedName>
    <definedName name="vltram">#REF!</definedName>
    <definedName name="vr3p">#REF!</definedName>
    <definedName name="vr3p">#REF!</definedName>
    <definedName name="vt1pbs">'[25]lam-moi'!#REF!</definedName>
    <definedName name="vt1pbs">'[12]lam-moi'!#REF!</definedName>
    <definedName name="vtbs">'[25]lam-moi'!#REF!</definedName>
    <definedName name="vtbs">'[12]lam-moi'!#REF!</definedName>
    <definedName name="W">#REF!</definedName>
    <definedName name="W">#REF!</definedName>
    <definedName name="WIRE1">5</definedName>
    <definedName name="WIRE1">5</definedName>
    <definedName name="wrn.chi._.tiÆt." localSheetId="8" hidden="1">{#N/A,#N/A,FALSE,"Chi ti?t"}</definedName>
    <definedName name="wrn.chi._.tiÆt." localSheetId="1" hidden="1">{#N/A,#N/A,FALSE,"Chi ti?t"}</definedName>
    <definedName name="wrn.chi._.tiÆt." localSheetId="5" hidden="1">{#N/A,#N/A,FALSE,"Chi ti?t"}</definedName>
    <definedName name="wrn.chi._.tiÆt." localSheetId="6" hidden="1">{#N/A,#N/A,FALSE,"Chi ti?t"}</definedName>
    <definedName name="wrn.chi._.tiÆt." localSheetId="7" hidden="1">{#N/A,#N/A,FALSE,"Chi ti?t"}</definedName>
    <definedName name="wrn.chi._.tiÆt." localSheetId="0" hidden="1">{#N/A,#N/A,FALSE,"Chi ti?t"}</definedName>
    <definedName name="wrn.chi._.tiÆt." hidden="1">{#N/A,#N/A,FALSE,"Chi ti?t"}</definedName>
    <definedName name="wrn.chi._.tiÆt." hidden="1">{#N/A,#N/A,FALSE,"Chi ti?t"}</definedName>
    <definedName name="WT">#REF!</definedName>
    <definedName name="WT">#REF!</definedName>
    <definedName name="WW">#REF!</definedName>
    <definedName name="WW">#REF!</definedName>
    <definedName name="x">#REF!</definedName>
    <definedName name="x17dnc">'[12]chitiet'!#REF!</definedName>
    <definedName name="x17dvl">'[12]chitiet'!#REF!</definedName>
    <definedName name="x17knc">'[12]chitiet'!#REF!</definedName>
    <definedName name="x17kvl">'[12]chitiet'!#REF!</definedName>
    <definedName name="X1pFCOnc">'[2]CHITIET VL-NC-TT -1p'!#REF!</definedName>
    <definedName name="X1pFCOvc">'[2]CHITIET VL-NC-TT -1p'!#REF!</definedName>
    <definedName name="X1pFCOvl">'[2]CHITIET VL-NC-TT -1p'!#REF!</definedName>
    <definedName name="X1pIGnc">'[2]CHITIET VL-NC-TT -1p'!#REF!</definedName>
    <definedName name="X1pIGvc">'[2]CHITIET VL-NC-TT -1p'!#REF!</definedName>
    <definedName name="X1pIGvl">'[2]CHITIET VL-NC-TT -1p'!#REF!</definedName>
    <definedName name="x1pind">#REF!</definedName>
    <definedName name="x1pindnc">'[12]lam-moi'!#REF!</definedName>
    <definedName name="x1pindvl">'[12]lam-moi'!#REF!</definedName>
    <definedName name="x1ping">#REF!</definedName>
    <definedName name="x1pingnc">'[12]lam-moi'!#REF!</definedName>
    <definedName name="x1pingvl">'[12]lam-moi'!#REF!</definedName>
    <definedName name="x1pint">#REF!</definedName>
    <definedName name="X1pINTnc">'[2]CHITIET VL-NC-TT -1p'!#REF!</definedName>
    <definedName name="X1pINTvc">'[2]CHITIET VL-NC-TT -1p'!#REF!</definedName>
    <definedName name="X1pINTvl">'[2]CHITIET VL-NC-TT -1p'!#REF!</definedName>
    <definedName name="X1pITnc">'[2]CHITIET VL-NC-TT -1p'!#REF!</definedName>
    <definedName name="X1pITvc">'[2]CHITIET VL-NC-TT -1p'!#REF!</definedName>
    <definedName name="X1pITvl">'[2]CHITIET VL-NC-TT -1p'!#REF!</definedName>
    <definedName name="x20knc">'[12]chitiet'!#REF!</definedName>
    <definedName name="x20kvl">'[12]chitiet'!#REF!</definedName>
    <definedName name="x22knc">'[12]chitiet'!#REF!</definedName>
    <definedName name="x22kvl">'[12]chitiet'!#REF!</definedName>
    <definedName name="x2mig1nc">'[12]lam-moi'!#REF!</definedName>
    <definedName name="x2mig1vl">'[12]lam-moi'!#REF!</definedName>
    <definedName name="x2min1nc">'[12]lam-moi'!#REF!</definedName>
    <definedName name="x2min1vl">'[12]lam-moi'!#REF!</definedName>
    <definedName name="x2mit1vl">'[12]lam-moi'!#REF!</definedName>
    <definedName name="x2mitnc">'[12]lam-moi'!#REF!</definedName>
    <definedName name="XCCT">0.5</definedName>
    <definedName name="xdsnc">'[12]gtrinh'!#REF!</definedName>
    <definedName name="xdsvl">'[12]gtrinh'!#REF!</definedName>
    <definedName name="xfco">#REF!</definedName>
    <definedName name="xfco3p">#REF!</definedName>
    <definedName name="xfconc">'[12]lam-moi'!#REF!</definedName>
    <definedName name="xfconc3p">'[12]CHITIET VL-NC'!$G$94</definedName>
    <definedName name="xfcotnc">#REF!</definedName>
    <definedName name="xfcotvl">#REF!</definedName>
    <definedName name="xfcovl">'[12]lam-moi'!#REF!</definedName>
    <definedName name="xfcovl3p">'[12]CHITIET VL-NC'!$G$90</definedName>
    <definedName name="xfnc">'[12]lam-moi'!#REF!</definedName>
    <definedName name="xfvl">'[12]lam-moi'!#REF!</definedName>
    <definedName name="xhn">#REF!</definedName>
    <definedName name="xhnnc">'[12]lam-moi'!#REF!</definedName>
    <definedName name="xhnvl">'[12]lam-moi'!#REF!</definedName>
    <definedName name="xig">#REF!</definedName>
    <definedName name="xig1">#REF!</definedName>
    <definedName name="XIG1nc">'[2]CHITIET VL-NC-TT-3p'!#REF!</definedName>
    <definedName name="xig1p">#REF!</definedName>
    <definedName name="xig1pnc">'[12]lam-moi'!#REF!</definedName>
    <definedName name="xig1pvl">'[12]lam-moi'!#REF!</definedName>
    <definedName name="XIG1vl">'[2]CHITIET VL-NC-TT-3p'!#REF!</definedName>
    <definedName name="xig2nc">'[12]lam-moi'!#REF!</definedName>
    <definedName name="xig2vl">'[12]lam-moi'!#REF!</definedName>
    <definedName name="xig3p">#REF!</definedName>
    <definedName name="xiggnc">'[12]CHITIET VL-NC'!$G$57</definedName>
    <definedName name="xiggvl">'[12]CHITIET VL-NC'!$G$53</definedName>
    <definedName name="xignc">'[12]lam-moi'!#REF!</definedName>
    <definedName name="xignc3p">#REF!</definedName>
    <definedName name="xigvl">'[12]lam-moi'!#REF!</definedName>
    <definedName name="xigvl3p">#REF!</definedName>
    <definedName name="xin">#REF!</definedName>
    <definedName name="xin190">#REF!</definedName>
    <definedName name="xin1903p">#REF!</definedName>
    <definedName name="xin190nc">'[12]lam-moi'!#REF!</definedName>
    <definedName name="xin190nc3p">'[12]CHITIET VL-NC'!$G$76</definedName>
    <definedName name="xin190vl">'[12]lam-moi'!#REF!</definedName>
    <definedName name="xin190vl3p">'[12]CHITIET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'[12]lam-moi'!#REF!</definedName>
    <definedName name="xin901vl">'[12]lam-moi'!#REF!</definedName>
    <definedName name="xind">#REF!</definedName>
    <definedName name="xind1p">#REF!</definedName>
    <definedName name="xind1pnc">'[12]lam-moi'!#REF!</definedName>
    <definedName name="xind1pvl">'[12]lam-moi'!#REF!</definedName>
    <definedName name="xind3p">#REF!</definedName>
    <definedName name="xindnc">'[12]lam-moi'!#REF!</definedName>
    <definedName name="xindnc1p">#REF!</definedName>
    <definedName name="xindnc3p">'[12]CHITIET VL-NC'!$G$85</definedName>
    <definedName name="xindvl">'[12]lam-moi'!#REF!</definedName>
    <definedName name="xindvl1p">#REF!</definedName>
    <definedName name="xindvl3p">'[12]CHITIET VL-NC'!$G$80</definedName>
    <definedName name="xing1p">#REF!</definedName>
    <definedName name="xing1pnc">'[12]lam-moi'!#REF!</definedName>
    <definedName name="xing1pvl">'[12]lam-moi'!#REF!</definedName>
    <definedName name="xingnc1p">#REF!</definedName>
    <definedName name="xingvl1p">#REF!</definedName>
    <definedName name="xinnc">'[12]lam-moi'!#REF!</definedName>
    <definedName name="xinnc3p">#REF!</definedName>
    <definedName name="xint1p">#REF!</definedName>
    <definedName name="xinvl">'[12]lam-moi'!#REF!</definedName>
    <definedName name="xinvl3p">#REF!</definedName>
    <definedName name="xit">#REF!</definedName>
    <definedName name="xit1">#REF!</definedName>
    <definedName name="XIT1nc">'[2]CHITIET VL-NC-TT-3p'!#REF!</definedName>
    <definedName name="xit1p">#REF!</definedName>
    <definedName name="xit1pnc">'[12]lam-moi'!#REF!</definedName>
    <definedName name="xit1pvl">'[12]lam-moi'!#REF!</definedName>
    <definedName name="XIT1vl">'[2]CHITIET VL-NC-TT-3p'!#REF!</definedName>
    <definedName name="xit23p">#REF!</definedName>
    <definedName name="xit2nc">'[12]lam-moi'!#REF!</definedName>
    <definedName name="xit2nc3p">#REF!</definedName>
    <definedName name="xit2vl">'[12]lam-moi'!#REF!</definedName>
    <definedName name="xit2vl3p">#REF!</definedName>
    <definedName name="xit3p">#REF!</definedName>
    <definedName name="xitnc">'[12]lam-moi'!#REF!</definedName>
    <definedName name="xitnc3p">#REF!</definedName>
    <definedName name="xittnc">'[12]CHITIET VL-NC'!$G$48</definedName>
    <definedName name="xittvl">'[12]CHITIET VL-NC'!$G$44</definedName>
    <definedName name="xitvl">'[12]lam-moi'!#REF!</definedName>
    <definedName name="xitvl3p">#REF!</definedName>
    <definedName name="xm">'[11]gvl'!$N$16</definedName>
    <definedName name="xr1nc">'[12]lam-moi'!#REF!</definedName>
    <definedName name="xr1vl">'[12]lam-moi'!#REF!</definedName>
    <definedName name="xtr3pnc">'[12]gtrinh'!#REF!</definedName>
    <definedName name="xtr3pvl">'[12]gtrinh'!#REF!</definedName>
    <definedName name="ZYX">#REF!</definedName>
    <definedName name="ZZZ">#REF!</definedName>
  </definedNames>
  <calcPr fullCalcOnLoad="1"/>
</workbook>
</file>

<file path=xl/comments7.xml><?xml version="1.0" encoding="utf-8"?>
<comments xmlns="http://schemas.openxmlformats.org/spreadsheetml/2006/main">
  <authors>
    <author>Microsoft Cop.</author>
  </authors>
  <commentList>
    <comment ref="A26" authorId="0">
      <text>
        <r>
          <rPr>
            <sz val="8"/>
            <rFont val="Tahoma"/>
            <family val="0"/>
          </rPr>
          <t>END</t>
        </r>
      </text>
    </comment>
  </commentList>
</comments>
</file>

<file path=xl/sharedStrings.xml><?xml version="1.0" encoding="utf-8"?>
<sst xmlns="http://schemas.openxmlformats.org/spreadsheetml/2006/main" count="545" uniqueCount="385">
  <si>
    <t>sè tt</t>
  </si>
  <si>
    <t>lo¹i vËt liÖu</t>
  </si>
  <si>
    <t xml:space="preserve"> §¸ d¨m</t>
  </si>
  <si>
    <t xml:space="preserve"> S¾t trßn</t>
  </si>
  <si>
    <t>T</t>
  </si>
  <si>
    <t>Kg</t>
  </si>
  <si>
    <t>hÖ sè</t>
  </si>
  <si>
    <t>HÖ sè quy ®æi</t>
  </si>
  <si>
    <t xml:space="preserve"> C¸t </t>
  </si>
  <si>
    <t>m3</t>
  </si>
  <si>
    <t>sè TT</t>
  </si>
  <si>
    <t xml:space="preserve"> G¹ch x©y</t>
  </si>
  <si>
    <t xml:space="preserve"> N¨m 1999</t>
  </si>
  <si>
    <t xml:space="preserve"> N¨m 2000</t>
  </si>
  <si>
    <t xml:space="preserve"> N¨m 2001</t>
  </si>
  <si>
    <t xml:space="preserve"> N¨m 2002</t>
  </si>
  <si>
    <t xml:space="preserve"> Xi m¨ng </t>
  </si>
  <si>
    <t xml:space="preserve"> N¨m 2003</t>
  </si>
  <si>
    <t xml:space="preserve"> N¨m 2004</t>
  </si>
  <si>
    <t>néi dung</t>
  </si>
  <si>
    <t>%</t>
  </si>
  <si>
    <t>trong ®ã</t>
  </si>
  <si>
    <t>Sè TT</t>
  </si>
  <si>
    <t>VL</t>
  </si>
  <si>
    <t>NC</t>
  </si>
  <si>
    <t>MTC</t>
  </si>
  <si>
    <r>
      <t>K</t>
    </r>
    <r>
      <rPr>
        <vertAlign val="subscript"/>
        <sz val="9"/>
        <rFont val=".VnTimeH"/>
        <family val="2"/>
      </rPr>
      <t>VL</t>
    </r>
  </si>
  <si>
    <r>
      <t>K</t>
    </r>
    <r>
      <rPr>
        <vertAlign val="subscript"/>
        <sz val="9"/>
        <rFont val=".VnTimeH"/>
        <family val="2"/>
      </rPr>
      <t>NC</t>
    </r>
  </si>
  <si>
    <t xml:space="preserve"> Trong ®ã</t>
  </si>
  <si>
    <t>Chi phÝ trùc tiÕp</t>
  </si>
  <si>
    <t>N¨m thùc hiÖn</t>
  </si>
  <si>
    <r>
      <t>K</t>
    </r>
    <r>
      <rPr>
        <vertAlign val="subscript"/>
        <sz val="8"/>
        <rFont val=".VnAvantH"/>
        <family val="2"/>
      </rPr>
      <t>M</t>
    </r>
  </si>
  <si>
    <r>
      <t>§¬n vÞ tÝnh : 10</t>
    </r>
    <r>
      <rPr>
        <i/>
        <vertAlign val="superscript"/>
        <sz val="12"/>
        <rFont val=".VnTime"/>
        <family val="2"/>
      </rPr>
      <t>6</t>
    </r>
    <r>
      <rPr>
        <i/>
        <sz val="12"/>
        <rFont val=".VnTime"/>
        <family val="2"/>
      </rPr>
      <t xml:space="preserve"> §ång</t>
    </r>
  </si>
  <si>
    <t>tæng dù to¸n ®­îc duyÖt</t>
  </si>
  <si>
    <t>tæng sè</t>
  </si>
  <si>
    <t>thiÕt bÞ</t>
  </si>
  <si>
    <t xml:space="preserve"> ThiÕt bÞ</t>
  </si>
  <si>
    <t xml:space="preserve"> N¨m 2005</t>
  </si>
  <si>
    <t>Chi phÝ XD thùc hiÖn hµng n¨m</t>
  </si>
  <si>
    <t xml:space="preserve"> VËt liÖu kh¸c</t>
  </si>
  <si>
    <t xml:space="preserve"> Tæng céng</t>
  </si>
  <si>
    <t>gi¸ vËt liÖu b×nh qu©n</t>
  </si>
  <si>
    <t xml:space="preserve">®¬n vÞ </t>
  </si>
  <si>
    <t>Ghi chó</t>
  </si>
  <si>
    <t>tÝnh trªn thµnh phÇn chi phÝ VL; nc; mtc</t>
  </si>
  <si>
    <t>Kho¶n môc chi phÝ</t>
  </si>
  <si>
    <t xml:space="preserve"> Ghi chó</t>
  </si>
  <si>
    <t xml:space="preserve"> - Cét 5,6,7 &amp; cét 8</t>
  </si>
  <si>
    <t xml:space="preserve"> - Cét 4</t>
  </si>
  <si>
    <t xml:space="preserve">b¶ng tæng hîp gi¸ vËt liÖu chñ yÕu </t>
  </si>
  <si>
    <t>vµ tÝnh to¸n hÖ sè quy ®æi vËt liÖu</t>
  </si>
  <si>
    <t xml:space="preserve"> Th«ng t­ sè 05/2002/TT - BXD ngµy 14/03/2003 ¸p dông tõ ngµy 01/01/2003 ®Õn nay</t>
  </si>
  <si>
    <t xml:space="preserve"> X©y dùng</t>
  </si>
  <si>
    <t>x©y dùng</t>
  </si>
  <si>
    <t xml:space="preserve"> Trong ®ã :</t>
  </si>
  <si>
    <t>vÒ mÆt b»ng gi¸ t¹i thêi ®iÓm bµn giao n¨m 2005</t>
  </si>
  <si>
    <t xml:space="preserve"> Gç v¸n khu«n</t>
  </si>
  <si>
    <t xml:space="preserve"> G¹ch l¸t </t>
  </si>
  <si>
    <t>Viªn</t>
  </si>
  <si>
    <t xml:space="preserve"> S¬n Sili c¸t</t>
  </si>
  <si>
    <t>m2</t>
  </si>
  <si>
    <t>tû träng (%)</t>
  </si>
  <si>
    <t>chªnh lªch vËt liÖu chñ yÕu n¨m bµn giao so víi n¨m thùc hiÖn</t>
  </si>
  <si>
    <t xml:space="preserve"> 1+0,0000</t>
  </si>
  <si>
    <t xml:space="preserve"> = 1,000</t>
  </si>
  <si>
    <t>gåm</t>
  </si>
  <si>
    <t xml:space="preserve"> b¶ng tæng hîp tÝnh to¸n quy ®æi chi phi x©y dùng thùc hiÖn hµng n¨m </t>
  </si>
  <si>
    <t>STT</t>
  </si>
  <si>
    <t>M· hiÖu</t>
  </si>
  <si>
    <t>Tªn vËt t­</t>
  </si>
  <si>
    <t>§¬n vÞ</t>
  </si>
  <si>
    <t>Khèi l­îng</t>
  </si>
  <si>
    <t>§¬n gi¸</t>
  </si>
  <si>
    <t>Thµnh tiÒn</t>
  </si>
  <si>
    <t>:078</t>
  </si>
  <si>
    <t>C¸t mÞn ML 1,5 - 2,0</t>
  </si>
  <si>
    <t>:079</t>
  </si>
  <si>
    <t>C¸t nÒn</t>
  </si>
  <si>
    <t>:081</t>
  </si>
  <si>
    <t>C¸t vµng</t>
  </si>
  <si>
    <t>viªn</t>
  </si>
  <si>
    <t>:182</t>
  </si>
  <si>
    <t>G¹ch ceramic 40x40cm</t>
  </si>
  <si>
    <t>:186</t>
  </si>
  <si>
    <t>G¹ch chèng nãng 22x15x10,5 6lç</t>
  </si>
  <si>
    <t>:194</t>
  </si>
  <si>
    <t>G¹ch l¸ nem 20x20</t>
  </si>
  <si>
    <t>:195</t>
  </si>
  <si>
    <t>G¹ch l¸t XM 20x20</t>
  </si>
  <si>
    <t>:201</t>
  </si>
  <si>
    <t>G¹ch men sø 20x30cm</t>
  </si>
  <si>
    <t>G¹ch x©y (6,5x10,5x22)</t>
  </si>
  <si>
    <t>:211</t>
  </si>
  <si>
    <t>G¹ch vì</t>
  </si>
  <si>
    <t xml:space="preserve">Gç v¸n khu«n </t>
  </si>
  <si>
    <t>:221</t>
  </si>
  <si>
    <t>Gç chèng</t>
  </si>
  <si>
    <t>:231</t>
  </si>
  <si>
    <t>Gç v¸n</t>
  </si>
  <si>
    <t>:232</t>
  </si>
  <si>
    <t>Gç v¸n cÇu c«ng t¸c</t>
  </si>
  <si>
    <t>:233</t>
  </si>
  <si>
    <t>:239</t>
  </si>
  <si>
    <t>Gç ®µ nÑp</t>
  </si>
  <si>
    <t>:240</t>
  </si>
  <si>
    <t>Gç ®µ, chèng</t>
  </si>
  <si>
    <t>:071</t>
  </si>
  <si>
    <t>C©y chèng</t>
  </si>
  <si>
    <t>c©y</t>
  </si>
  <si>
    <t>:234</t>
  </si>
  <si>
    <t>Gç v¸n khu«n (c¶ nÑp)</t>
  </si>
  <si>
    <t>kg</t>
  </si>
  <si>
    <t>:341</t>
  </si>
  <si>
    <t>ThÐp trßn D &gt; 18mm</t>
  </si>
  <si>
    <t>:343</t>
  </si>
  <si>
    <t>ThÐp trßn D&lt;= 18mm</t>
  </si>
  <si>
    <t>:344</t>
  </si>
  <si>
    <t>ThÐp trßn D&lt;=10mm</t>
  </si>
  <si>
    <t>:127</t>
  </si>
  <si>
    <t>D©y buéc</t>
  </si>
  <si>
    <t>:136</t>
  </si>
  <si>
    <t>D©y thÐp</t>
  </si>
  <si>
    <t>:259</t>
  </si>
  <si>
    <t>Mãc s¾t</t>
  </si>
  <si>
    <t>c¸i</t>
  </si>
  <si>
    <t>:061</t>
  </si>
  <si>
    <t>BËt s¾t D10</t>
  </si>
  <si>
    <t>:286</t>
  </si>
  <si>
    <t>Que hµn</t>
  </si>
  <si>
    <t>:401</t>
  </si>
  <si>
    <t>§inh</t>
  </si>
  <si>
    <t>:390</t>
  </si>
  <si>
    <t>Xi m¨ng PC30</t>
  </si>
  <si>
    <t>:392</t>
  </si>
  <si>
    <t>Xi m¨ng tr¾ng</t>
  </si>
  <si>
    <t>:282</t>
  </si>
  <si>
    <t>Phô gia dÎo ho¸</t>
  </si>
  <si>
    <t>:428</t>
  </si>
  <si>
    <t>§¸ d¨m 1x2</t>
  </si>
  <si>
    <t>:430</t>
  </si>
  <si>
    <t>§¸ d¨m 4x6</t>
  </si>
  <si>
    <t>SB.3010.</t>
  </si>
  <si>
    <t>L¸t ®¸ Granit bËc tam cÊp</t>
  </si>
  <si>
    <t>SB.3020.</t>
  </si>
  <si>
    <t>L¸t tÊm Granito bËc thang</t>
  </si>
  <si>
    <t>:470</t>
  </si>
  <si>
    <t>§¸ hoa c­¬ng 40x40cm</t>
  </si>
  <si>
    <t>:307</t>
  </si>
  <si>
    <t>S¬n sili c¸t</t>
  </si>
  <si>
    <t>:378</t>
  </si>
  <si>
    <t>Ven tonit</t>
  </si>
  <si>
    <t xml:space="preserve">VËt liÖu kh¸c </t>
  </si>
  <si>
    <t>VËt liÖu kh¸c</t>
  </si>
  <si>
    <t>:480</t>
  </si>
  <si>
    <t>S¬n t­êng, cöa</t>
  </si>
  <si>
    <t>:275</t>
  </si>
  <si>
    <t>N­íc</t>
  </si>
  <si>
    <t>LÝt</t>
  </si>
  <si>
    <t>:0948</t>
  </si>
  <si>
    <t>PhÔu thu D100</t>
  </si>
  <si>
    <t>:150</t>
  </si>
  <si>
    <t>Flinkote</t>
  </si>
  <si>
    <t>:165</t>
  </si>
  <si>
    <t>GiÊy r¸p</t>
  </si>
  <si>
    <t>:0427</t>
  </si>
  <si>
    <t>èng nhùa D100mm</t>
  </si>
  <si>
    <t>m</t>
  </si>
  <si>
    <t>:0743</t>
  </si>
  <si>
    <t>Cån röa</t>
  </si>
  <si>
    <t>:0744</t>
  </si>
  <si>
    <t>Nhùa d¸n</t>
  </si>
  <si>
    <t>Tæng céng</t>
  </si>
  <si>
    <t xml:space="preserve">B¶ng tæng hîp c¸c kho¶n môc chi phÝ cßn l¹i </t>
  </si>
  <si>
    <t xml:space="preserve"> VËt liÖu               ( VL )</t>
  </si>
  <si>
    <t>Nh©n c«ng            ( NC )</t>
  </si>
  <si>
    <t xml:space="preserve"> Trùc tiÕp phÝ kh¸c 1,5% ( VL + NC + M )</t>
  </si>
  <si>
    <t xml:space="preserve"> TL = 5,5% x ( T + C )</t>
  </si>
  <si>
    <t xml:space="preserve"> Thu nhËp chÞu thuÕ tÝnh tr­íc : </t>
  </si>
  <si>
    <t xml:space="preserve"> Gi¸ thµnh dù to¸n x©y dùng</t>
  </si>
  <si>
    <t>Z =  T + C</t>
  </si>
  <si>
    <t xml:space="preserve"> TT = 1,5% ( VL + NC + M )</t>
  </si>
  <si>
    <t xml:space="preserve"> Céng chi phÝ trùc tiÕp </t>
  </si>
  <si>
    <t>T = VL + NC + M + TT</t>
  </si>
  <si>
    <t xml:space="preserve">  C = 6% x T</t>
  </si>
  <si>
    <t xml:space="preserve"> Chi phÝ chung  </t>
  </si>
  <si>
    <t>G = T + C + L</t>
  </si>
  <si>
    <t xml:space="preserve"> C«ng tr×nh d©n dông</t>
  </si>
  <si>
    <t xml:space="preserve"> C¨n cø lo¹i c«ng tr×nh, nhu cÇu vËt liÖu ®Ó hoµn thµnh c«ng tr×nh - Phô lôc 3 b¶ng 1.2.1</t>
  </si>
  <si>
    <t>USD</t>
  </si>
  <si>
    <t>VN§/USD</t>
  </si>
  <si>
    <t>Tû gi¸ t¹i thêi ®iÓm bµn giao</t>
  </si>
  <si>
    <t xml:space="preserve"> + Cét 9 = cét 4 x {( cét 8 - cét 5)} : cét 5 ; </t>
  </si>
  <si>
    <t xml:space="preserve"> + Cét 11 = cét 4 x {( cét 8 - cét 7)} : cét 7 ; </t>
  </si>
  <si>
    <t xml:space="preserve"> + Cét 10 = cét 4 x {( cét 8 - cét 6)} : cét 6 ; </t>
  </si>
  <si>
    <t xml:space="preserve"> + Cét 12 = cét 4 x {( cét 8 - cét 8)} : cét 8 ; </t>
  </si>
  <si>
    <t xml:space="preserve">  Tr×nh tù tÝnh to¸n quy ®æi nh­ sau :</t>
  </si>
  <si>
    <t>1/  TÝnh to¸n vµ quy ®æi chi phÝ x©y dùng</t>
  </si>
  <si>
    <t>B¶ng sè 1.1</t>
  </si>
  <si>
    <t>B¶ng sè 1.1.1</t>
  </si>
  <si>
    <t>B¶ng sè 1.2</t>
  </si>
  <si>
    <t xml:space="preserve"> B¶ng 1 </t>
  </si>
  <si>
    <t xml:space="preserve"> TÝnh to¸n vµ quy ®æi chi phÝ thiÕt bÞ</t>
  </si>
  <si>
    <t xml:space="preserve"> T¹i thêi ®iÓm bµn giao n¨m 2005</t>
  </si>
  <si>
    <t>M¸y b¬m BT 50m3/h</t>
  </si>
  <si>
    <t>ca</t>
  </si>
  <si>
    <t>M¸y trén 250L</t>
  </si>
  <si>
    <t>M¸y trén 80L</t>
  </si>
  <si>
    <t>M¸y bóa rung</t>
  </si>
  <si>
    <t>M¸y b¬m n­íc 1,1kw</t>
  </si>
  <si>
    <t>Tr¹m trén BT 16m3/h</t>
  </si>
  <si>
    <t>M¸y ®Çm dïi 1,5kw</t>
  </si>
  <si>
    <t>M¸y ®Çm bµn 1kw</t>
  </si>
  <si>
    <t>M¸y hµn 23kw</t>
  </si>
  <si>
    <t>M¸y c¾t uèn</t>
  </si>
  <si>
    <t>M¸y vËn th¨ng 0,8T</t>
  </si>
  <si>
    <t xml:space="preserve"> Ca</t>
  </si>
  <si>
    <t>lo¹i m¸y</t>
  </si>
  <si>
    <t>gi¸ ca m¸y</t>
  </si>
  <si>
    <t>chªnh lªch gi¸ ca m¸y chñ yÕu n¨m bµn giao so víi n¨m thùc hiÖn</t>
  </si>
  <si>
    <t xml:space="preserve"> M¸y kh¸c</t>
  </si>
  <si>
    <t xml:space="preserve"> ThuÕ gi¸ trÞ gia t¨ng : </t>
  </si>
  <si>
    <t>5% x G</t>
  </si>
  <si>
    <t xml:space="preserve"> Gi¸ trÞ dù to¸n x©y dùng sau thuÕ </t>
  </si>
  <si>
    <t xml:space="preserve">b¶ng tæng hîp gi¸ ca m¸y chñ yÕu </t>
  </si>
  <si>
    <t>vµ tÝnh to¸n hÖ sè quy ®æi chi phÝ m¸y thi c«ng</t>
  </si>
  <si>
    <t xml:space="preserve">Chi phÝ x©y dùng ®· thùc hiÖn lµ : </t>
  </si>
  <si>
    <t xml:space="preserve">Chi phÝ x©y dùng quy ®æi lµ :        </t>
  </si>
  <si>
    <t xml:space="preserve"> - N¨m 2002 thùc hiÖn</t>
  </si>
  <si>
    <t xml:space="preserve"> - N¨m 2003 thùc hiÖn</t>
  </si>
  <si>
    <t>theo mÆt b»ng gi¸ t¹i thêi ®iÓm bµn giao</t>
  </si>
  <si>
    <t xml:space="preserve"> M¸y vËn th¨ng 0,8T</t>
  </si>
  <si>
    <t xml:space="preserve"> M¸y hµn 23kw</t>
  </si>
  <si>
    <t xml:space="preserve"> M¸y ®Çm dïi 1,5kw</t>
  </si>
  <si>
    <t xml:space="preserve"> Tr¹m trén BT 16m3/h</t>
  </si>
  <si>
    <t xml:space="preserve"> M¸y bóa rung</t>
  </si>
  <si>
    <t xml:space="preserve"> M¸y trén 80L</t>
  </si>
  <si>
    <t xml:space="preserve"> M¸y b¬m BT 50m3/h</t>
  </si>
  <si>
    <t xml:space="preserve"> Granito</t>
  </si>
  <si>
    <t xml:space="preserve"> T.träng                       chi phÝ MTC chñ yÕu</t>
  </si>
  <si>
    <t xml:space="preserve"> 1+0,203</t>
  </si>
  <si>
    <t xml:space="preserve"> 1+0,140</t>
  </si>
  <si>
    <t xml:space="preserve"> = 1,203</t>
  </si>
  <si>
    <t xml:space="preserve"> = 1,140</t>
  </si>
  <si>
    <t xml:space="preserve"> Tæng hîp gi¸ vËt liÖu b×nh qu©n thanh to¸n hµng n¨m theo quy ®Þnh hiÖn hµnh cña c«ng tr×nh.</t>
  </si>
  <si>
    <t xml:space="preserve"> C¨n cø lo¹i c«ng tr×nh, nhu cÇu lo¹i m¸y ®Ó hoµn thµnh c«ng tr×nh - Phô lôc 3 b¶ng 1.2.1</t>
  </si>
  <si>
    <t xml:space="preserve"> Tæng hîp gi¸ ca m¸y b×nh qu©n thanh to¸n hµng n¨m theo quy ®Þnh hiÖn hµnh.</t>
  </si>
  <si>
    <t xml:space="preserve"> Theo lo¹i h×nh c«ng tr×nh</t>
  </si>
  <si>
    <t xml:space="preserve"> . . .</t>
  </si>
  <si>
    <t>( Theo lo¹i c«ng tr×nh )</t>
  </si>
  <si>
    <t xml:space="preserve"> - N¨m 2004 thùc hiÖn</t>
  </si>
  <si>
    <t>b¶ng tÝnh to¸n hÖ sè quy ®æi chi phÝ nh©n c«ng</t>
  </si>
  <si>
    <t xml:space="preserve"> tÝnh theo Th«ng t­ h­íng dÉn ®iÒu chØnh dù to¸n</t>
  </si>
  <si>
    <t xml:space="preserve"> hÖ sè ®iÒu chØnh chi phÝ nh©n c«ng theo th«ng t­</t>
  </si>
  <si>
    <t xml:space="preserve"> 1+0,354</t>
  </si>
  <si>
    <t xml:space="preserve"> 1+0,252</t>
  </si>
  <si>
    <t xml:space="preserve"> 1+0,058</t>
  </si>
  <si>
    <t xml:space="preserve"> = 1,354</t>
  </si>
  <si>
    <t xml:space="preserve"> = 1,252</t>
  </si>
  <si>
    <t xml:space="preserve"> = 1,058</t>
  </si>
  <si>
    <t>B¶ng tÝnh to¸n tû träng chi phÝ vËt liÖu chñ yÕu cña c«ng tr×nh</t>
  </si>
  <si>
    <t>néi dung chi phÝ</t>
  </si>
  <si>
    <t xml:space="preserve"> Chi phÝ ngo¹i tÖ ®· thùc hiÖn :</t>
  </si>
  <si>
    <t xml:space="preserve"> 1.078.000,94 x 15.778,00 =</t>
  </si>
  <si>
    <r>
      <t>§¬n vÞ tÝnh : 10</t>
    </r>
    <r>
      <rPr>
        <i/>
        <vertAlign val="superscript"/>
        <sz val="12"/>
        <rFont val=".VnTime"/>
        <family val="2"/>
      </rPr>
      <t>6</t>
    </r>
    <r>
      <rPr>
        <i/>
        <sz val="12"/>
        <rFont val=".VnTime"/>
        <family val="2"/>
      </rPr>
      <t>®ång</t>
    </r>
  </si>
  <si>
    <t>ThiÕt bÞ mua b»ng ngo¹i tÖ:</t>
  </si>
  <si>
    <t xml:space="preserve"> - Quy ®æi chi phÝ mua thiÕt bÞ b»ng ngo¹i tÖ</t>
  </si>
  <si>
    <t xml:space="preserve"> 1 - Chi phÝ x©y dùng :</t>
  </si>
  <si>
    <t xml:space="preserve"> 2 - Chi phÝ thiÕt bÞ :</t>
  </si>
  <si>
    <t xml:space="preserve"> + ThiÕt bÞ mua b»ng ngo¹i tÖ</t>
  </si>
  <si>
    <t xml:space="preserve"> + ThiÕt bÞ mua b»ng néi tÖ</t>
  </si>
  <si>
    <t>phô lôc 2</t>
  </si>
  <si>
    <t xml:space="preserve"> Phô luc 2</t>
  </si>
  <si>
    <t xml:space="preserve"> Phô lôc 2</t>
  </si>
  <si>
    <t xml:space="preserve"> Phô lôc 2 </t>
  </si>
  <si>
    <t>B¶ng 1.4</t>
  </si>
  <si>
    <t>B¶ng sè 1.3</t>
  </si>
  <si>
    <t>B¶ng sè 1.3.1</t>
  </si>
  <si>
    <t xml:space="preserve"> Chi phÝ qu¶n lý dù ¸n vµ chi phÝ kh¸c</t>
  </si>
  <si>
    <t xml:space="preserve">  - N¨m 2000</t>
  </si>
  <si>
    <t xml:space="preserve">  - N¨m 2001</t>
  </si>
  <si>
    <t xml:space="preserve">  - N¨m 2002</t>
  </si>
  <si>
    <t xml:space="preserve">  - N¨m 2003</t>
  </si>
  <si>
    <t xml:space="preserve">  - N¨m 2004</t>
  </si>
  <si>
    <t xml:space="preserve">  - N¨m 2005</t>
  </si>
  <si>
    <t xml:space="preserve"> Mua s¾m TB  b»ng néi tÖ</t>
  </si>
  <si>
    <t xml:space="preserve"> Mua TB  b»ng ngo¹i tÖ</t>
  </si>
  <si>
    <t xml:space="preserve"> + Cét 8, 9 vµ 10 : LÊy theo b¶ng tæng hîp kÕt qu¶ tÝnh to¸n hÖ sè quy ®æi b¶ng sè 1.1; 1.2 vµ 1.3</t>
  </si>
  <si>
    <t>®· thùc hiÖn vÒ mÆt b»ng gi¸ t¹i thêi ®iÓm bµn giao n¨m 2005</t>
  </si>
  <si>
    <t>vÝ dô tÝnh to¸n quy ®æi chi phÝ dù ¸n ®Çu t­ x©y dùng c«ng tr×nh</t>
  </si>
  <si>
    <t xml:space="preserve">  + Chi phÝ ®Òn bï gi¶i phãng mÆt b»ng :</t>
  </si>
  <si>
    <t xml:space="preserve">  + Chi phÝ t¸i ®Þnh c­ :</t>
  </si>
  <si>
    <t xml:space="preserve">  4 - Chi phÝ qu¶n lý dù ¸n vµ chi phÝ kh¸c :</t>
  </si>
  <si>
    <t xml:space="preserve"> 3 - Chi phÝ ®Òn bï gi¶i phãng mÆt b»ng, t¸i ®Þnh c­ :</t>
  </si>
  <si>
    <t xml:space="preserve"> §Òn bï gi¶i phãng mÆt b»ng, t¸i ®Þnh c­</t>
  </si>
  <si>
    <t xml:space="preserve"> chi phÝ dù ¸n ®Çu t­ x©y dùng ®· thùc hiÖn</t>
  </si>
  <si>
    <t xml:space="preserve"> chi phÝ dù ¸n ®Çu t­ x©y dùng quy ®æi</t>
  </si>
  <si>
    <r>
      <t>B­íc 1</t>
    </r>
    <r>
      <rPr>
        <sz val="12"/>
        <rFont val=".VnTime"/>
        <family val="2"/>
      </rPr>
      <t xml:space="preserve"> :Tæng hîp chi phÝ x©y dùng</t>
    </r>
  </si>
  <si>
    <r>
      <t>B­íc 2</t>
    </r>
    <r>
      <rPr>
        <sz val="12"/>
        <rFont val=".VnTime"/>
        <family val="2"/>
      </rPr>
      <t xml:space="preserve"> :  X¸c ®Þnh c¸c hÖ sè quy ®æi chi phÝ x©y dùng</t>
    </r>
  </si>
  <si>
    <r>
      <t>B­íc 3</t>
    </r>
    <r>
      <rPr>
        <sz val="12"/>
        <rFont val=".VnTime"/>
        <family val="2"/>
      </rPr>
      <t xml:space="preserve"> : Tæng hîp vµ tÝnh to¸n quy ®æi chi phÝ x©y dùng.</t>
    </r>
  </si>
  <si>
    <r>
      <t xml:space="preserve">2005           </t>
    </r>
    <r>
      <rPr>
        <b/>
        <sz val="11"/>
        <rFont val=".VnTime"/>
        <family val="2"/>
      </rPr>
      <t>(N¨m b.giao)</t>
    </r>
  </si>
  <si>
    <r>
      <t xml:space="preserve"> HÖ sè K </t>
    </r>
    <r>
      <rPr>
        <b/>
        <vertAlign val="subscript"/>
        <sz val="12"/>
        <rFont val=".VnTime"/>
        <family val="2"/>
      </rPr>
      <t>VL</t>
    </r>
  </si>
  <si>
    <r>
      <t xml:space="preserve"> HÖ sè K</t>
    </r>
    <r>
      <rPr>
        <vertAlign val="subscript"/>
        <sz val="12"/>
        <rFont val=".VnTime"/>
        <family val="2"/>
      </rPr>
      <t>VL</t>
    </r>
    <r>
      <rPr>
        <sz val="12"/>
        <rFont val=".VnTime"/>
        <family val="2"/>
      </rPr>
      <t xml:space="preserve"> </t>
    </r>
  </si>
  <si>
    <r>
      <t>K</t>
    </r>
    <r>
      <rPr>
        <vertAlign val="superscript"/>
        <sz val="12"/>
        <rFont val=".VnTime"/>
        <family val="2"/>
      </rPr>
      <t>1</t>
    </r>
    <r>
      <rPr>
        <vertAlign val="subscript"/>
        <sz val="12"/>
        <rFont val=".VnTime"/>
        <family val="2"/>
      </rPr>
      <t xml:space="preserve">VL </t>
    </r>
    <r>
      <rPr>
        <sz val="12"/>
        <rFont val=".VnTime"/>
        <family val="2"/>
      </rPr>
      <t>=</t>
    </r>
  </si>
  <si>
    <r>
      <t>K</t>
    </r>
    <r>
      <rPr>
        <vertAlign val="superscript"/>
        <sz val="12"/>
        <rFont val=".VnTime"/>
        <family val="2"/>
      </rPr>
      <t>2</t>
    </r>
    <r>
      <rPr>
        <vertAlign val="subscript"/>
        <sz val="12"/>
        <rFont val=".VnTime"/>
        <family val="2"/>
      </rPr>
      <t xml:space="preserve">VL </t>
    </r>
    <r>
      <rPr>
        <sz val="12"/>
        <rFont val=".VnTime"/>
        <family val="2"/>
      </rPr>
      <t>=</t>
    </r>
  </si>
  <si>
    <r>
      <t>K</t>
    </r>
    <r>
      <rPr>
        <vertAlign val="superscript"/>
        <sz val="12"/>
        <rFont val=".VnTime"/>
        <family val="2"/>
      </rPr>
      <t>3</t>
    </r>
    <r>
      <rPr>
        <vertAlign val="subscript"/>
        <sz val="12"/>
        <rFont val=".VnTime"/>
        <family val="2"/>
      </rPr>
      <t xml:space="preserve">VL </t>
    </r>
    <r>
      <rPr>
        <sz val="12"/>
        <rFont val=".VnTime"/>
        <family val="2"/>
      </rPr>
      <t>=</t>
    </r>
  </si>
  <si>
    <r>
      <t>K</t>
    </r>
    <r>
      <rPr>
        <vertAlign val="superscript"/>
        <sz val="12"/>
        <rFont val=".VnTime"/>
        <family val="2"/>
      </rPr>
      <t>4</t>
    </r>
    <r>
      <rPr>
        <vertAlign val="subscript"/>
        <sz val="12"/>
        <rFont val=".VnTime"/>
        <family val="2"/>
      </rPr>
      <t xml:space="preserve">VL </t>
    </r>
    <r>
      <rPr>
        <sz val="12"/>
        <rFont val=".VnTime"/>
        <family val="2"/>
      </rPr>
      <t>=</t>
    </r>
  </si>
  <si>
    <r>
      <t xml:space="preserve"> HÖ sè K </t>
    </r>
    <r>
      <rPr>
        <b/>
        <vertAlign val="subscript"/>
        <sz val="12"/>
        <rFont val=".VnTime"/>
        <family val="2"/>
      </rPr>
      <t>MTC</t>
    </r>
  </si>
  <si>
    <r>
      <t xml:space="preserve"> HÖ sè K</t>
    </r>
    <r>
      <rPr>
        <vertAlign val="subscript"/>
        <sz val="12"/>
        <rFont val=".VnTime"/>
        <family val="2"/>
      </rPr>
      <t>M</t>
    </r>
    <r>
      <rPr>
        <sz val="12"/>
        <rFont val=".VnTime"/>
        <family val="2"/>
      </rPr>
      <t xml:space="preserve"> </t>
    </r>
  </si>
  <si>
    <r>
      <t>K</t>
    </r>
    <r>
      <rPr>
        <vertAlign val="superscript"/>
        <sz val="12"/>
        <rFont val=".VnTime"/>
        <family val="2"/>
      </rPr>
      <t>1</t>
    </r>
    <r>
      <rPr>
        <vertAlign val="subscript"/>
        <sz val="12"/>
        <rFont val=".VnTime"/>
        <family val="2"/>
      </rPr>
      <t xml:space="preserve">M </t>
    </r>
    <r>
      <rPr>
        <sz val="12"/>
        <rFont val=".VnTime"/>
        <family val="2"/>
      </rPr>
      <t>=</t>
    </r>
  </si>
  <si>
    <r>
      <t>K</t>
    </r>
    <r>
      <rPr>
        <vertAlign val="superscript"/>
        <sz val="12"/>
        <rFont val=".VnTime"/>
        <family val="2"/>
      </rPr>
      <t>2</t>
    </r>
    <r>
      <rPr>
        <vertAlign val="subscript"/>
        <sz val="12"/>
        <rFont val=".VnTime"/>
        <family val="2"/>
      </rPr>
      <t xml:space="preserve">M </t>
    </r>
    <r>
      <rPr>
        <sz val="12"/>
        <rFont val=".VnTime"/>
        <family val="2"/>
      </rPr>
      <t>=</t>
    </r>
  </si>
  <si>
    <r>
      <t>K</t>
    </r>
    <r>
      <rPr>
        <vertAlign val="superscript"/>
        <sz val="12"/>
        <rFont val=".VnTime"/>
        <family val="2"/>
      </rPr>
      <t>3</t>
    </r>
    <r>
      <rPr>
        <vertAlign val="subscript"/>
        <sz val="12"/>
        <rFont val=".VnTime"/>
        <family val="2"/>
      </rPr>
      <t xml:space="preserve">M </t>
    </r>
    <r>
      <rPr>
        <sz val="12"/>
        <rFont val=".VnTime"/>
        <family val="2"/>
      </rPr>
      <t>=</t>
    </r>
  </si>
  <si>
    <r>
      <t>K</t>
    </r>
    <r>
      <rPr>
        <vertAlign val="superscript"/>
        <sz val="12"/>
        <rFont val=".VnTime"/>
        <family val="2"/>
      </rPr>
      <t>4</t>
    </r>
    <r>
      <rPr>
        <vertAlign val="subscript"/>
        <sz val="12"/>
        <rFont val=".VnTime"/>
        <family val="2"/>
      </rPr>
      <t xml:space="preserve">M </t>
    </r>
    <r>
      <rPr>
        <sz val="12"/>
        <rFont val=".VnTime"/>
        <family val="2"/>
      </rPr>
      <t>=</t>
    </r>
  </si>
  <si>
    <r>
      <t xml:space="preserve"> Nh©n c«ng trong ®¬n gi¸ (b</t>
    </r>
    <r>
      <rPr>
        <vertAlign val="subscript"/>
        <sz val="10"/>
        <rFont val=".VnTime"/>
        <family val="2"/>
      </rPr>
      <t>1</t>
    </r>
    <r>
      <rPr>
        <sz val="12"/>
        <rFont val=".VnTime"/>
        <family val="2"/>
      </rPr>
      <t>)</t>
    </r>
  </si>
  <si>
    <r>
      <t xml:space="preserve"> M¸y thi c«ng trong ®¬n gi¸ (c</t>
    </r>
    <r>
      <rPr>
        <vertAlign val="subscript"/>
        <sz val="10"/>
        <rFont val=".VnTime"/>
        <family val="2"/>
      </rPr>
      <t>1</t>
    </r>
    <r>
      <rPr>
        <sz val="12"/>
        <rFont val=".VnTime"/>
        <family val="2"/>
      </rPr>
      <t>)</t>
    </r>
  </si>
  <si>
    <t>B¶ng 2  - Phô lôc 2</t>
  </si>
  <si>
    <t xml:space="preserve"> Chi phÝ kh¸c cña thiÕt bÞ vµ l¾p ®Æt</t>
  </si>
  <si>
    <t xml:space="preserve"> §Òn bï gi¶i phãng mÆt b»ng</t>
  </si>
  <si>
    <t xml:space="preserve"> T¸i ®Þnh c­</t>
  </si>
  <si>
    <t>QLDA         &amp; CPK</t>
  </si>
  <si>
    <t>G.P MÆt b»ng &amp; T§C</t>
  </si>
  <si>
    <t xml:space="preserve"> Chi phÝ dù ¸n ®Çu t­ x©y dùng</t>
  </si>
  <si>
    <t>b¶ng tæng hîp quy ®æi chi phÝ dù ¸n ®Çu t­ x©y dùng c«ng tr×nh vÒ mÆt b»ng gi¸</t>
  </si>
  <si>
    <t>2.1</t>
  </si>
  <si>
    <t>2.2</t>
  </si>
  <si>
    <t>2.3</t>
  </si>
  <si>
    <t xml:space="preserve"> - Chi phÝ kh¸c cña thiÕt bÞ</t>
  </si>
  <si>
    <t xml:space="preserve"> - L¾p ®Æt</t>
  </si>
  <si>
    <t xml:space="preserve">B¶ng tÝnh to¸n tû träng chi phÝ m¸y thi c«ng chñ yÕu </t>
  </si>
  <si>
    <r>
      <t>C¸c kho¶n môc cßn l¹i (H</t>
    </r>
    <r>
      <rPr>
        <b/>
        <vertAlign val="subscript"/>
        <sz val="12"/>
        <rFont val=".VnTime"/>
        <family val="2"/>
      </rPr>
      <t>xd</t>
    </r>
    <r>
      <rPr>
        <b/>
        <sz val="12"/>
        <rFont val=".VnTime"/>
        <family val="2"/>
      </rPr>
      <t>)</t>
    </r>
  </si>
  <si>
    <t xml:space="preserve"> + Cét 11 : LÊy theo b¶ng hÖ sè c¸c chi phÝ cßn l¹i trong chi phÝ x©y dùng tÝnh trªn VL; NC vµ MTC cña lo¹i c«ng tr×nh t¹i thêi ®iÓm </t>
  </si>
  <si>
    <t xml:space="preserve"> bµn giao - B¶ng sè 1.4</t>
  </si>
  <si>
    <t xml:space="preserve"> + Cét (12) = ( cét 5 x cét 8 + cét 6 x cét 9 + cét 7 x cét 10 ) x cét 11</t>
  </si>
  <si>
    <t xml:space="preserve"> + Cét (13) = cét 12 x ThuÕ gi¸ trÞ gia t¨ng theo quy ®Þnh</t>
  </si>
  <si>
    <t xml:space="preserve"> T­¬ng ®­¬ng víi </t>
  </si>
  <si>
    <r>
      <t>10</t>
    </r>
    <r>
      <rPr>
        <vertAlign val="superscript"/>
        <sz val="12"/>
        <rFont val=".VnTime"/>
        <family val="2"/>
      </rPr>
      <t>6</t>
    </r>
    <r>
      <rPr>
        <sz val="12"/>
        <rFont val=".VnTime"/>
        <family val="2"/>
      </rPr>
      <t xml:space="preserve"> §ång</t>
    </r>
  </si>
  <si>
    <t>0,015 NC</t>
  </si>
  <si>
    <t>0,015MTC</t>
  </si>
  <si>
    <t>0,015 VL</t>
  </si>
  <si>
    <t>1,015 VL</t>
  </si>
  <si>
    <t>1,015 NC</t>
  </si>
  <si>
    <t>1,015 MTC</t>
  </si>
  <si>
    <t>0,061 VL</t>
  </si>
  <si>
    <t>1,076 VL</t>
  </si>
  <si>
    <t>0,059 VL</t>
  </si>
  <si>
    <t>1,135 VL</t>
  </si>
  <si>
    <t>0,059 NC</t>
  </si>
  <si>
    <t>1,076 NC</t>
  </si>
  <si>
    <t>1,135 NC</t>
  </si>
  <si>
    <t>0,061 NC</t>
  </si>
  <si>
    <t>0,061 MTC</t>
  </si>
  <si>
    <t>1,076 MTC</t>
  </si>
  <si>
    <t>0,059 MTC</t>
  </si>
  <si>
    <t>1,135 MTC</t>
  </si>
  <si>
    <t xml:space="preserve"> NC</t>
  </si>
  <si>
    <t xml:space="preserve"> VËt liÖu trong ®¬n gi¸</t>
  </si>
  <si>
    <t xml:space="preserve"> Chi phÝ vËt liÖu (A)</t>
  </si>
  <si>
    <r>
      <t xml:space="preserve"> Chi phÝ nh©n c«ng B</t>
    </r>
  </si>
  <si>
    <r>
      <t xml:space="preserve"> Chi phÝ m¸y t/c«ng C</t>
    </r>
  </si>
  <si>
    <t xml:space="preserve">  m¸y thi c«ng nh­ trªn </t>
  </si>
  <si>
    <t xml:space="preserve">      C¨n cø vµo Th«ng t­ h­íng dÉn ®iÒu chØnh dù to¸n, x¸c ®Þnh hÖ sè quy ®æi chi phÝ </t>
  </si>
  <si>
    <t xml:space="preserve"> Dù ¸n ®Çu t­ x©y dùng c«ng tr×nh C«ng nghiÖp A ®· hoµn thµnh. §­îc thùc hiÖn tõ n¨m 2000 ®Õn khi kÕt thóc ®­a vµo bµn giao khai th¸c sö dông n¨m 2005.</t>
  </si>
  <si>
    <t>( KÌm theo Th«ng t­ sè 07/2005/TT-BXD ngµy 15 th¸ng 4 n¨m 2005 )</t>
  </si>
  <si>
    <t xml:space="preserve">gi¸ trÞ                  quy ®æi                         ( Tr­íc thuÕ )                    </t>
  </si>
  <si>
    <t xml:space="preserve">gi¸ trÞ                  quy ®æi                         ( Sau thuÕ )                    </t>
  </si>
  <si>
    <t xml:space="preserve"> Th«ng t­ sè 02/2000/TT - BXD ngµy 19/5/2000 ¸p dông tõ ngµy 01/01/2000</t>
  </si>
  <si>
    <t xml:space="preserve"> Th«ng t­ sè 01/1999/TT - BXD ngµy 16/01/1999 ¸p dông tõ ngµy 01/01/1999</t>
  </si>
  <si>
    <r>
      <t xml:space="preserve"> Th«ng t­ sè 03/2001/TT - BXD ngµy 13/02/2001 ¸p dông tõ ngµy 01/01/2001</t>
    </r>
  </si>
  <si>
    <t xml:space="preserve"> Th«ng t­ sè 03/2005/TT - BXD ngµy 04/3/2005 ¸p dông tõ ngµy 01/10/2004</t>
  </si>
  <si>
    <t xml:space="preserve"> Tû träng                       chi phÝ MTC chñ yÕu</t>
  </si>
  <si>
    <t>M¸y thi c«ng                 ( MTC )</t>
  </si>
  <si>
    <t xml:space="preserve"> Chi phÝ thiÕt bÞ ®· thùc hiÖn, ®Ò nghÞ quyÕt to¸n lµ :</t>
  </si>
  <si>
    <t xml:space="preserve"> + Chi phÝ kh¸c cña thiÕt bÞ vµ l¾p ®Æt</t>
  </si>
  <si>
    <t xml:space="preserve"> Gi¸ trÞ dù to¸n x©y dùng tr­íc thuÕ</t>
  </si>
  <si>
    <r>
      <t xml:space="preserve"> Chi phÝ dù ¸n ®Çu t­ x©y dùng ®· thùc hiÖn, Chñ ®Çu t­ lËp vµ ®Ò nghÞ quyÕt to¸n lµ : </t>
    </r>
    <r>
      <rPr>
        <b/>
        <sz val="12"/>
        <rFont val=".VnTime"/>
        <family val="2"/>
      </rPr>
      <t>34.680,68</t>
    </r>
    <r>
      <rPr>
        <sz val="12"/>
        <rFont val=".VnTime"/>
        <family val="2"/>
      </rPr>
      <t xml:space="preserve"> triÖu ®ång</t>
    </r>
  </si>
  <si>
    <t xml:space="preserve">  N¨m 2002 thùc hiÖn :</t>
  </si>
  <si>
    <t xml:space="preserve">  N¨m 2003 thùc hiÖn :</t>
  </si>
  <si>
    <t xml:space="preserve"> - N¨m 2001 thùc hiÖn:</t>
  </si>
  <si>
    <t xml:space="preserve"> - N¨m 2002 thùc hiÖn:</t>
  </si>
  <si>
    <t xml:space="preserve"> - N¨m 2003 thùc hiÖn:</t>
  </si>
  <si>
    <t xml:space="preserve"> - N¨m 2000 thùc hiÖn:</t>
  </si>
  <si>
    <t xml:space="preserve"> - N¨m 2004 thùc hiÖn:</t>
  </si>
  <si>
    <t xml:space="preserve"> - N¨m 2005 thùc hiÖn:</t>
  </si>
  <si>
    <t xml:space="preserve"> Tû träng chi phÝ VL chñ yÕu</t>
  </si>
  <si>
    <t xml:space="preserve"> C¨n cø vµo chi phÝ x©y dùng ®· thùc hiÖn hµng n¨m ®Ò nghÞ quyÕt to¸n, c¸c kho¶n môc trong chi phÝ x©y dùng ®­îc ghi trong cét 3, 4, 5, 6 vµ 7 </t>
  </si>
  <si>
    <t xml:space="preserve"> t¹i b¶ng 1 - Phô lôc 3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</si>
</sst>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&quot;C&quot;* #,##0.00_);_(&quot;C&quot;* \(#,##0.00\);_(&quot;C&quot;* &quot;-&quot;??_);_(@_)"/>
    <numFmt numFmtId="170" formatCode="#,##0.000"/>
    <numFmt numFmtId="171" formatCode="#,##0.0000"/>
    <numFmt numFmtId="172" formatCode="#,##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"/>
    <numFmt numFmtId="180" formatCode="0.000"/>
    <numFmt numFmtId="181" formatCode="#,##0.00000"/>
    <numFmt numFmtId="182" formatCode="_-* #,##0_-;\-* #,##0_-;_-* &quot;-&quot;_-;_-@_-"/>
    <numFmt numFmtId="183" formatCode="_-* #,##0.00_-;\-* #,##0.00_-;_-* &quot;-&quot;??_-;_-@_-"/>
    <numFmt numFmtId="184" formatCode="&quot;\&quot;#,##0;[Red]&quot;\&quot;\-#,##0"/>
    <numFmt numFmtId="185" formatCode="&quot;\&quot;#,##0.00;[Red]&quot;\&quot;\-#,##0.00"/>
    <numFmt numFmtId="186" formatCode="\$#,##0\ ;\(\$#,##0\)"/>
    <numFmt numFmtId="187" formatCode="&quot;\&quot;#,##0;[Red]&quot;\&quot;&quot;\&quot;\-#,##0"/>
    <numFmt numFmtId="188" formatCode="&quot;\&quot;#,##0.00;[Red]&quot;\&quot;&quot;\&quot;&quot;\&quot;&quot;\&quot;&quot;\&quot;&quot;\&quot;\-#,##0.00"/>
    <numFmt numFmtId="189" formatCode="0.00_)"/>
    <numFmt numFmtId="190" formatCode="#,##0\ &quot;F&quot;;[Red]\-#,##0\ &quot;F&quot;"/>
    <numFmt numFmtId="191" formatCode="#,##0.00\ &quot;F&quot;;\-#,##0.00\ &quot;F&quot;"/>
    <numFmt numFmtId="192" formatCode="#,##0.00\ &quot;F&quot;;[Red]\-#,##0.00\ &quot;F&quot;"/>
    <numFmt numFmtId="193" formatCode="_-* #,##0\ &quot;F&quot;_-;\-* #,##0\ &quot;F&quot;_-;_-* &quot;-&quot;\ &quot;F&quot;_-;_-@_-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##\ ###\ ###\ ###\ ###"/>
    <numFmt numFmtId="197" formatCode="#,##0.000000"/>
    <numFmt numFmtId="198" formatCode="#,##0.0000000"/>
    <numFmt numFmtId="199" formatCode="0.0%"/>
    <numFmt numFmtId="200" formatCode="#,###"/>
    <numFmt numFmtId="201" formatCode="#,###.0"/>
    <numFmt numFmtId="202" formatCode="#,###.00"/>
    <numFmt numFmtId="203" formatCode="#,###.000"/>
    <numFmt numFmtId="204" formatCode="#,###.0000"/>
    <numFmt numFmtId="205" formatCode="#,###.00000"/>
  </numFmts>
  <fonts count="63">
    <font>
      <sz val="12"/>
      <name val="VnTime"/>
      <family val="0"/>
    </font>
    <font>
      <b/>
      <sz val="12"/>
      <name val="VnTime"/>
      <family val="0"/>
    </font>
    <font>
      <i/>
      <sz val="12"/>
      <name val="VnTime"/>
      <family val="0"/>
    </font>
    <font>
      <b/>
      <i/>
      <sz val="12"/>
      <name val="VnTime"/>
      <family val="0"/>
    </font>
    <font>
      <b/>
      <sz val="12"/>
      <name val=".VnTime"/>
      <family val="2"/>
    </font>
    <font>
      <sz val="12"/>
      <name val=".VnTime"/>
      <family val="2"/>
    </font>
    <font>
      <sz val="14"/>
      <name val=".VnTime"/>
      <family val="2"/>
    </font>
    <font>
      <i/>
      <sz val="12"/>
      <name val=".VnTime"/>
      <family val="2"/>
    </font>
    <font>
      <sz val="9"/>
      <name val=".VnTimeH"/>
      <family val="2"/>
    </font>
    <font>
      <sz val="12"/>
      <name val=".VnTimeH"/>
      <family val="2"/>
    </font>
    <font>
      <b/>
      <sz val="12"/>
      <name val=".VnTimeH"/>
      <family val="2"/>
    </font>
    <font>
      <b/>
      <sz val="12"/>
      <name val=".VnAvantH"/>
      <family val="2"/>
    </font>
    <font>
      <sz val="8"/>
      <name val=".VnAvantH"/>
      <family val="2"/>
    </font>
    <font>
      <vertAlign val="subscript"/>
      <sz val="9"/>
      <name val=".VnTimeH"/>
      <family val="2"/>
    </font>
    <font>
      <b/>
      <sz val="8"/>
      <name val=".VnAvantH"/>
      <family val="2"/>
    </font>
    <font>
      <sz val="10"/>
      <name val="Arial"/>
      <family val="2"/>
    </font>
    <font>
      <sz val="12"/>
      <name val="¹UAAA¼"/>
      <family val="3"/>
    </font>
    <font>
      <b/>
      <sz val="10"/>
      <name val="Arial"/>
      <family val="0"/>
    </font>
    <font>
      <u val="single"/>
      <sz val="10"/>
      <color indexed="36"/>
      <name val="VNI-Helve-Condense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VNI-Helve-Condense"/>
      <family val="0"/>
    </font>
    <font>
      <sz val="8"/>
      <name val="Times New Roman"/>
      <family val="0"/>
    </font>
    <font>
      <b/>
      <i/>
      <sz val="16"/>
      <name val="Helv"/>
      <family val="0"/>
    </font>
    <font>
      <sz val="13"/>
      <name val=".VnTime"/>
      <family val="0"/>
    </font>
    <font>
      <sz val="14"/>
      <name val="뼻뮝"/>
      <family val="3"/>
    </font>
    <font>
      <sz val="12"/>
      <name val="바탕체"/>
      <family val="1"/>
    </font>
    <font>
      <sz val="12"/>
      <name val="뼻뮝"/>
      <family val="1"/>
    </font>
    <font>
      <sz val="12"/>
      <name val="新細明體"/>
      <family val="0"/>
    </font>
    <font>
      <sz val="10"/>
      <name val="굴림체"/>
      <family val="3"/>
    </font>
    <font>
      <sz val="12"/>
      <name val=".VnArial Narrow"/>
      <family val="2"/>
    </font>
    <font>
      <b/>
      <sz val="13"/>
      <name val=".VnAvantH"/>
      <family val="2"/>
    </font>
    <font>
      <b/>
      <sz val="10"/>
      <name val=".VnArial Narrow"/>
      <family val="2"/>
    </font>
    <font>
      <vertAlign val="subscript"/>
      <sz val="8"/>
      <name val=".VnAvantH"/>
      <family val="2"/>
    </font>
    <font>
      <sz val="11"/>
      <name val=".VnArial Narrow"/>
      <family val="2"/>
    </font>
    <font>
      <i/>
      <vertAlign val="superscript"/>
      <sz val="12"/>
      <name val=".VnTime"/>
      <family val="2"/>
    </font>
    <font>
      <sz val="8"/>
      <name val="Tahoma"/>
      <family val="0"/>
    </font>
    <font>
      <sz val="12"/>
      <name val=".VnAvantH"/>
      <family val="2"/>
    </font>
    <font>
      <sz val="11"/>
      <name val=".VnTime"/>
      <family val="2"/>
    </font>
    <font>
      <b/>
      <u val="single"/>
      <sz val="12"/>
      <name val=".VnTime"/>
      <family val="2"/>
    </font>
    <font>
      <b/>
      <i/>
      <sz val="12"/>
      <name val=".VnTime"/>
      <family val="2"/>
    </font>
    <font>
      <b/>
      <sz val="13"/>
      <name val=".VnTimeH"/>
      <family val="2"/>
    </font>
    <font>
      <b/>
      <sz val="8"/>
      <name val=".VnTimeH"/>
      <family val="2"/>
    </font>
    <font>
      <b/>
      <sz val="11"/>
      <name val=".VnTime"/>
      <family val="2"/>
    </font>
    <font>
      <i/>
      <u val="single"/>
      <sz val="12"/>
      <name val=".VnTime"/>
      <family val="2"/>
    </font>
    <font>
      <sz val="10"/>
      <name val=".VnTime"/>
      <family val="2"/>
    </font>
    <font>
      <sz val="8"/>
      <name val=".VnTime"/>
      <family val="2"/>
    </font>
    <font>
      <b/>
      <vertAlign val="subscript"/>
      <sz val="12"/>
      <name val=".VnTime"/>
      <family val="2"/>
    </font>
    <font>
      <u val="single"/>
      <sz val="12"/>
      <name val=".VnTime"/>
      <family val="2"/>
    </font>
    <font>
      <vertAlign val="subscript"/>
      <sz val="12"/>
      <name val=".VnTime"/>
      <family val="2"/>
    </font>
    <font>
      <vertAlign val="superscript"/>
      <sz val="12"/>
      <name val=".VnTime"/>
      <family val="2"/>
    </font>
    <font>
      <b/>
      <sz val="9"/>
      <name val=".VnTimeH"/>
      <family val="2"/>
    </font>
    <font>
      <sz val="8"/>
      <name val=".VnTimeH"/>
      <family val="2"/>
    </font>
    <font>
      <b/>
      <sz val="8"/>
      <name val=".VnTime"/>
      <family val="2"/>
    </font>
    <font>
      <b/>
      <sz val="10"/>
      <name val=".VnTime"/>
      <family val="2"/>
    </font>
    <font>
      <b/>
      <sz val="14"/>
      <name val=".VnTimeH"/>
      <family val="2"/>
    </font>
    <font>
      <b/>
      <sz val="12"/>
      <color indexed="10"/>
      <name val=".VnTime"/>
      <family val="2"/>
    </font>
    <font>
      <sz val="12"/>
      <color indexed="10"/>
      <name val=".VnTime"/>
      <family val="2"/>
    </font>
    <font>
      <vertAlign val="subscript"/>
      <sz val="10"/>
      <name val=".VnTime"/>
      <family val="2"/>
    </font>
    <font>
      <b/>
      <sz val="11"/>
      <name val=".VnTimeH"/>
      <family val="2"/>
    </font>
    <font>
      <sz val="11"/>
      <name val=".VnTimeH"/>
      <family val="2"/>
    </font>
    <font>
      <b/>
      <u val="single"/>
      <sz val="11"/>
      <name val=".VnTime"/>
      <family val="2"/>
    </font>
    <font>
      <b/>
      <sz val="8"/>
      <name val="VnTim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0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>
      <alignment horizontal="centerContinuous"/>
      <protection/>
    </xf>
    <xf numFmtId="189" fontId="23" fillId="0" borderId="0">
      <alignment/>
      <protection/>
    </xf>
    <xf numFmtId="9" fontId="0" fillId="0" borderId="0" applyFont="0" applyFill="0" applyBorder="0" applyAlignment="0" applyProtection="0"/>
    <xf numFmtId="192" fontId="24" fillId="0" borderId="4">
      <alignment horizontal="right" vertical="center"/>
      <protection/>
    </xf>
    <xf numFmtId="193" fontId="24" fillId="0" borderId="4">
      <alignment horizontal="center"/>
      <protection/>
    </xf>
    <xf numFmtId="0" fontId="15" fillId="0" borderId="5" applyNumberFormat="0" applyFont="0" applyFill="0" applyAlignment="0" applyProtection="0"/>
    <xf numFmtId="190" fontId="24" fillId="0" borderId="0">
      <alignment/>
      <protection/>
    </xf>
    <xf numFmtId="191" fontId="24" fillId="0" borderId="6">
      <alignment/>
      <protection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5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9" fillId="0" borderId="0">
      <alignment/>
      <protection/>
    </xf>
    <xf numFmtId="194" fontId="28" fillId="0" borderId="0" applyFont="0" applyFill="0" applyBorder="0" applyAlignment="0" applyProtection="0"/>
    <xf numFmtId="195" fontId="28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8" fillId="0" borderId="11" xfId="0" applyFont="1" applyBorder="1" applyAlignment="1">
      <alignment horizontal="center" vertical="center" shrinkToFit="1"/>
    </xf>
    <xf numFmtId="3" fontId="5" fillId="0" borderId="11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5" fillId="0" borderId="0" xfId="15" applyFont="1" applyFill="1">
      <alignment/>
      <protection/>
    </xf>
    <xf numFmtId="0" fontId="12" fillId="0" borderId="8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30" fillId="0" borderId="0" xfId="0" applyFont="1" applyAlignment="1">
      <alignment/>
    </xf>
    <xf numFmtId="0" fontId="30" fillId="0" borderId="14" xfId="0" applyFont="1" applyBorder="1" applyAlignment="1">
      <alignment horizontal="center"/>
    </xf>
    <xf numFmtId="0" fontId="30" fillId="0" borderId="7" xfId="0" applyFont="1" applyBorder="1" applyAlignment="1">
      <alignment/>
    </xf>
    <xf numFmtId="0" fontId="30" fillId="0" borderId="15" xfId="0" applyFont="1" applyBorder="1" applyAlignment="1">
      <alignment horizontal="right"/>
    </xf>
    <xf numFmtId="0" fontId="30" fillId="0" borderId="15" xfId="0" applyFont="1" applyBorder="1" applyAlignment="1">
      <alignment/>
    </xf>
    <xf numFmtId="0" fontId="34" fillId="0" borderId="4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30" fillId="0" borderId="15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5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37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/>
    </xf>
    <xf numFmtId="3" fontId="5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Continuous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4" fontId="39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4" fillId="0" borderId="7" xfId="0" applyFont="1" applyBorder="1" applyAlignment="1">
      <alignment/>
    </xf>
    <xf numFmtId="0" fontId="44" fillId="0" borderId="0" xfId="0" applyFont="1" applyAlignment="1">
      <alignment/>
    </xf>
    <xf numFmtId="1" fontId="4" fillId="0" borderId="19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0" fontId="5" fillId="0" borderId="0" xfId="0" applyFont="1" applyAlignment="1">
      <alignment horizontal="right"/>
    </xf>
    <xf numFmtId="170" fontId="5" fillId="0" borderId="0" xfId="0" applyNumberFormat="1" applyFont="1" applyAlignment="1">
      <alignment/>
    </xf>
    <xf numFmtId="1" fontId="5" fillId="0" borderId="19" xfId="0" applyNumberFormat="1" applyFont="1" applyBorder="1" applyAlignment="1">
      <alignment horizontal="center" vertical="center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center" vertical="top" wrapText="1"/>
    </xf>
    <xf numFmtId="170" fontId="45" fillId="0" borderId="0" xfId="0" applyNumberFormat="1" applyFont="1" applyAlignment="1">
      <alignment vertical="top"/>
    </xf>
    <xf numFmtId="200" fontId="45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171" fontId="45" fillId="0" borderId="0" xfId="0" applyNumberFormat="1" applyFont="1" applyAlignment="1">
      <alignment vertical="top"/>
    </xf>
    <xf numFmtId="0" fontId="43" fillId="0" borderId="0" xfId="0" applyFont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170" fontId="5" fillId="0" borderId="0" xfId="0" applyNumberFormat="1" applyFont="1" applyAlignment="1">
      <alignment horizontal="centerContinuous"/>
    </xf>
    <xf numFmtId="200" fontId="5" fillId="0" borderId="0" xfId="0" applyNumberFormat="1" applyFont="1" applyAlignment="1">
      <alignment horizontal="centerContinuous"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170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0" fontId="53" fillId="0" borderId="6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 wrapText="1"/>
    </xf>
    <xf numFmtId="170" fontId="53" fillId="0" borderId="6" xfId="0" applyNumberFormat="1" applyFont="1" applyBorder="1" applyAlignment="1">
      <alignment horizontal="center" vertical="center"/>
    </xf>
    <xf numFmtId="200" fontId="53" fillId="0" borderId="6" xfId="0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171" fontId="53" fillId="0" borderId="6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5" fillId="0" borderId="20" xfId="0" applyFont="1" applyBorder="1" applyAlignment="1">
      <alignment vertical="top"/>
    </xf>
    <xf numFmtId="0" fontId="45" fillId="0" borderId="20" xfId="0" applyFont="1" applyBorder="1" applyAlignment="1">
      <alignment vertical="top" wrapText="1"/>
    </xf>
    <xf numFmtId="0" fontId="45" fillId="0" borderId="20" xfId="0" applyFont="1" applyBorder="1" applyAlignment="1">
      <alignment horizontal="center" vertical="top" wrapText="1"/>
    </xf>
    <xf numFmtId="170" fontId="45" fillId="0" borderId="20" xfId="0" applyNumberFormat="1" applyFont="1" applyBorder="1" applyAlignment="1">
      <alignment vertical="top"/>
    </xf>
    <xf numFmtId="200" fontId="45" fillId="0" borderId="20" xfId="0" applyNumberFormat="1" applyFont="1" applyBorder="1" applyAlignment="1">
      <alignment vertical="top"/>
    </xf>
    <xf numFmtId="171" fontId="45" fillId="0" borderId="20" xfId="38" applyNumberFormat="1" applyFont="1" applyBorder="1" applyAlignment="1">
      <alignment vertical="top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170" fontId="5" fillId="0" borderId="17" xfId="0" applyNumberFormat="1" applyFont="1" applyFill="1" applyBorder="1" applyAlignment="1">
      <alignment vertical="top"/>
    </xf>
    <xf numFmtId="200" fontId="5" fillId="0" borderId="17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171" fontId="4" fillId="0" borderId="17" xfId="38" applyNumberFormat="1" applyFont="1" applyFill="1" applyBorder="1" applyAlignment="1">
      <alignment vertical="top"/>
    </xf>
    <xf numFmtId="0" fontId="45" fillId="0" borderId="0" xfId="0" applyFont="1" applyFill="1" applyAlignment="1">
      <alignment vertical="top"/>
    </xf>
    <xf numFmtId="171" fontId="5" fillId="0" borderId="17" xfId="38" applyNumberFormat="1" applyFont="1" applyFill="1" applyBorder="1" applyAlignment="1">
      <alignment vertical="top"/>
    </xf>
    <xf numFmtId="171" fontId="5" fillId="0" borderId="17" xfId="0" applyNumberFormat="1" applyFont="1" applyFill="1" applyBorder="1" applyAlignment="1">
      <alignment vertical="top"/>
    </xf>
    <xf numFmtId="171" fontId="4" fillId="0" borderId="20" xfId="38" applyNumberFormat="1" applyFont="1" applyFill="1" applyBorder="1" applyAlignment="1">
      <alignment vertical="top"/>
    </xf>
    <xf numFmtId="0" fontId="45" fillId="0" borderId="8" xfId="0" applyFont="1" applyFill="1" applyBorder="1" applyAlignment="1">
      <alignment vertical="top"/>
    </xf>
    <xf numFmtId="0" fontId="45" fillId="0" borderId="8" xfId="0" applyFont="1" applyFill="1" applyBorder="1" applyAlignment="1">
      <alignment horizontal="center" vertical="top" wrapText="1"/>
    </xf>
    <xf numFmtId="0" fontId="53" fillId="0" borderId="8" xfId="0" applyFont="1" applyFill="1" applyBorder="1" applyAlignment="1">
      <alignment horizontal="center" vertical="center" wrapText="1"/>
    </xf>
    <xf numFmtId="170" fontId="45" fillId="0" borderId="8" xfId="0" applyNumberFormat="1" applyFont="1" applyFill="1" applyBorder="1" applyAlignment="1">
      <alignment vertical="top"/>
    </xf>
    <xf numFmtId="200" fontId="45" fillId="0" borderId="8" xfId="0" applyNumberFormat="1" applyFont="1" applyFill="1" applyBorder="1" applyAlignment="1">
      <alignment vertical="top"/>
    </xf>
    <xf numFmtId="200" fontId="4" fillId="0" borderId="8" xfId="0" applyNumberFormat="1" applyFont="1" applyFill="1" applyBorder="1" applyAlignment="1">
      <alignment vertical="top"/>
    </xf>
    <xf numFmtId="200" fontId="54" fillId="0" borderId="8" xfId="0" applyNumberFormat="1" applyFont="1" applyFill="1" applyBorder="1" applyAlignment="1">
      <alignment vertical="top"/>
    </xf>
    <xf numFmtId="171" fontId="54" fillId="0" borderId="8" xfId="38" applyNumberFormat="1" applyFont="1" applyFill="1" applyBorder="1" applyAlignment="1">
      <alignment vertical="top"/>
    </xf>
    <xf numFmtId="0" fontId="42" fillId="0" borderId="6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3" fontId="5" fillId="0" borderId="23" xfId="0" applyNumberFormat="1" applyFont="1" applyFill="1" applyBorder="1" applyAlignment="1">
      <alignment horizontal="right"/>
    </xf>
    <xf numFmtId="171" fontId="5" fillId="0" borderId="7" xfId="38" applyNumberFormat="1" applyFont="1" applyFill="1" applyBorder="1" applyAlignment="1">
      <alignment vertical="top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170" fontId="45" fillId="2" borderId="24" xfId="0" applyNumberFormat="1" applyFont="1" applyFill="1" applyBorder="1" applyAlignment="1">
      <alignment vertical="top"/>
    </xf>
    <xf numFmtId="0" fontId="56" fillId="0" borderId="17" xfId="0" applyFont="1" applyFill="1" applyBorder="1" applyAlignment="1">
      <alignment vertical="top" wrapText="1"/>
    </xf>
    <xf numFmtId="0" fontId="56" fillId="0" borderId="17" xfId="0" applyFont="1" applyFill="1" applyBorder="1" applyAlignment="1">
      <alignment horizontal="center" vertical="top" wrapText="1"/>
    </xf>
    <xf numFmtId="170" fontId="56" fillId="0" borderId="17" xfId="0" applyNumberFormat="1" applyFont="1" applyFill="1" applyBorder="1" applyAlignment="1">
      <alignment vertical="top"/>
    </xf>
    <xf numFmtId="200" fontId="57" fillId="0" borderId="17" xfId="0" applyNumberFormat="1" applyFont="1" applyFill="1" applyBorder="1" applyAlignment="1">
      <alignment vertical="top"/>
    </xf>
    <xf numFmtId="200" fontId="56" fillId="0" borderId="17" xfId="0" applyNumberFormat="1" applyFont="1" applyFill="1" applyBorder="1" applyAlignment="1">
      <alignment vertical="top"/>
    </xf>
    <xf numFmtId="0" fontId="56" fillId="0" borderId="17" xfId="0" applyFont="1" applyFill="1" applyBorder="1" applyAlignment="1">
      <alignment vertical="top"/>
    </xf>
    <xf numFmtId="204" fontId="56" fillId="0" borderId="17" xfId="0" applyNumberFormat="1" applyFont="1" applyFill="1" applyBorder="1" applyAlignment="1">
      <alignment vertical="top"/>
    </xf>
    <xf numFmtId="0" fontId="45" fillId="0" borderId="9" xfId="0" applyFont="1" applyBorder="1" applyAlignment="1">
      <alignment vertical="top"/>
    </xf>
    <xf numFmtId="0" fontId="45" fillId="0" borderId="9" xfId="0" applyFont="1" applyBorder="1" applyAlignment="1">
      <alignment horizontal="center" vertical="top" wrapText="1"/>
    </xf>
    <xf numFmtId="0" fontId="53" fillId="0" borderId="9" xfId="0" applyFont="1" applyBorder="1" applyAlignment="1">
      <alignment horizontal="center" vertical="center" wrapText="1"/>
    </xf>
    <xf numFmtId="170" fontId="45" fillId="0" borderId="9" xfId="0" applyNumberFormat="1" applyFont="1" applyBorder="1" applyAlignment="1">
      <alignment vertical="top"/>
    </xf>
    <xf numFmtId="200" fontId="45" fillId="0" borderId="9" xfId="0" applyNumberFormat="1" applyFont="1" applyBorder="1" applyAlignment="1">
      <alignment vertical="top"/>
    </xf>
    <xf numFmtId="200" fontId="54" fillId="0" borderId="9" xfId="0" applyNumberFormat="1" applyFont="1" applyBorder="1" applyAlignment="1">
      <alignment vertical="top"/>
    </xf>
    <xf numFmtId="171" fontId="54" fillId="0" borderId="9" xfId="38" applyNumberFormat="1" applyFont="1" applyBorder="1" applyAlignment="1">
      <alignment vertical="top"/>
    </xf>
    <xf numFmtId="171" fontId="5" fillId="0" borderId="7" xfId="38" applyNumberFormat="1" applyFont="1" applyFill="1" applyBorder="1" applyAlignment="1">
      <alignment/>
    </xf>
    <xf numFmtId="0" fontId="45" fillId="0" borderId="0" xfId="0" applyFont="1" applyAlignment="1">
      <alignment/>
    </xf>
    <xf numFmtId="170" fontId="45" fillId="2" borderId="24" xfId="0" applyNumberFormat="1" applyFont="1" applyFill="1" applyBorder="1" applyAlignment="1">
      <alignment/>
    </xf>
    <xf numFmtId="0" fontId="52" fillId="0" borderId="6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/>
    </xf>
    <xf numFmtId="0" fontId="39" fillId="0" borderId="0" xfId="0" applyFont="1" applyAlignment="1">
      <alignment vertical="top" wrapText="1"/>
    </xf>
    <xf numFmtId="4" fontId="39" fillId="0" borderId="0" xfId="0" applyNumberFormat="1" applyFont="1" applyAlignment="1">
      <alignment vertical="top" wrapText="1"/>
    </xf>
    <xf numFmtId="0" fontId="5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vertical="top" wrapText="1"/>
    </xf>
    <xf numFmtId="172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0" fontId="4" fillId="0" borderId="7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4" fontId="4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4" fontId="5" fillId="0" borderId="8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4" fontId="5" fillId="0" borderId="7" xfId="0" applyNumberFormat="1" applyFont="1" applyFill="1" applyBorder="1" applyAlignment="1">
      <alignment/>
    </xf>
    <xf numFmtId="4" fontId="7" fillId="0" borderId="7" xfId="0" applyNumberFormat="1" applyFont="1" applyFill="1" applyBorder="1" applyAlignment="1">
      <alignment/>
    </xf>
    <xf numFmtId="3" fontId="7" fillId="0" borderId="7" xfId="0" applyNumberFormat="1" applyFont="1" applyBorder="1" applyAlignment="1">
      <alignment wrapText="1"/>
    </xf>
    <xf numFmtId="0" fontId="7" fillId="0" borderId="7" xfId="0" applyFont="1" applyBorder="1" applyAlignment="1">
      <alignment wrapText="1"/>
    </xf>
    <xf numFmtId="3" fontId="4" fillId="0" borderId="7" xfId="0" applyNumberFormat="1" applyFont="1" applyBorder="1" applyAlignment="1">
      <alignment horizontal="center" wrapText="1"/>
    </xf>
    <xf numFmtId="172" fontId="4" fillId="0" borderId="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4" fontId="7" fillId="0" borderId="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30" fillId="0" borderId="7" xfId="0" applyFont="1" applyBorder="1" applyAlignment="1">
      <alignment horizontal="center"/>
    </xf>
    <xf numFmtId="170" fontId="5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170" fontId="5" fillId="0" borderId="7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38" fillId="0" borderId="7" xfId="0" applyNumberFormat="1" applyFont="1" applyBorder="1" applyAlignment="1">
      <alignment horizontal="right"/>
    </xf>
    <xf numFmtId="4" fontId="43" fillId="0" borderId="7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171" fontId="5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2" fontId="4" fillId="0" borderId="7" xfId="0" applyNumberFormat="1" applyFont="1" applyBorder="1" applyAlignment="1">
      <alignment horizontal="center"/>
    </xf>
    <xf numFmtId="171" fontId="4" fillId="0" borderId="7" xfId="0" applyNumberFormat="1" applyFont="1" applyBorder="1" applyAlignment="1">
      <alignment/>
    </xf>
    <xf numFmtId="170" fontId="40" fillId="0" borderId="7" xfId="0" applyNumberFormat="1" applyFont="1" applyBorder="1" applyAlignment="1">
      <alignment/>
    </xf>
    <xf numFmtId="0" fontId="45" fillId="0" borderId="7" xfId="0" applyFont="1" applyBorder="1" applyAlignment="1">
      <alignment vertical="top"/>
    </xf>
    <xf numFmtId="0" fontId="45" fillId="0" borderId="7" xfId="0" applyFont="1" applyBorder="1" applyAlignment="1">
      <alignment vertical="top" wrapText="1"/>
    </xf>
    <xf numFmtId="0" fontId="45" fillId="0" borderId="7" xfId="0" applyFont="1" applyBorder="1" applyAlignment="1">
      <alignment horizontal="center" vertical="top" wrapText="1"/>
    </xf>
    <xf numFmtId="170" fontId="45" fillId="0" borderId="7" xfId="0" applyNumberFormat="1" applyFont="1" applyBorder="1" applyAlignment="1">
      <alignment vertical="top"/>
    </xf>
    <xf numFmtId="200" fontId="45" fillId="0" borderId="7" xfId="0" applyNumberFormat="1" applyFont="1" applyBorder="1" applyAlignment="1">
      <alignment vertical="top"/>
    </xf>
    <xf numFmtId="171" fontId="45" fillId="0" borderId="7" xfId="38" applyNumberFormat="1" applyFont="1" applyBorder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170" fontId="5" fillId="0" borderId="7" xfId="0" applyNumberFormat="1" applyFont="1" applyFill="1" applyBorder="1" applyAlignment="1">
      <alignment vertical="top"/>
    </xf>
    <xf numFmtId="200" fontId="5" fillId="0" borderId="7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171" fontId="4" fillId="0" borderId="7" xfId="38" applyNumberFormat="1" applyFont="1" applyFill="1" applyBorder="1" applyAlignment="1">
      <alignment vertical="top"/>
    </xf>
    <xf numFmtId="200" fontId="7" fillId="0" borderId="7" xfId="0" applyNumberFormat="1" applyFont="1" applyFill="1" applyBorder="1" applyAlignment="1">
      <alignment vertical="top"/>
    </xf>
    <xf numFmtId="171" fontId="5" fillId="0" borderId="7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200" fontId="4" fillId="0" borderId="7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170" fontId="4" fillId="0" borderId="7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45" fillId="0" borderId="7" xfId="0" applyFont="1" applyFill="1" applyBorder="1" applyAlignment="1">
      <alignment vertical="top"/>
    </xf>
    <xf numFmtId="0" fontId="45" fillId="0" borderId="7" xfId="0" applyFont="1" applyFill="1" applyBorder="1" applyAlignment="1">
      <alignment horizontal="center" vertical="top" wrapText="1"/>
    </xf>
    <xf numFmtId="0" fontId="42" fillId="0" borderId="7" xfId="0" applyFont="1" applyFill="1" applyBorder="1" applyAlignment="1">
      <alignment horizontal="center" vertical="center"/>
    </xf>
    <xf numFmtId="170" fontId="45" fillId="0" borderId="7" xfId="0" applyNumberFormat="1" applyFont="1" applyFill="1" applyBorder="1" applyAlignment="1">
      <alignment vertical="top"/>
    </xf>
    <xf numFmtId="200" fontId="45" fillId="0" borderId="7" xfId="0" applyNumberFormat="1" applyFont="1" applyFill="1" applyBorder="1" applyAlignment="1">
      <alignment vertical="top"/>
    </xf>
    <xf numFmtId="200" fontId="43" fillId="0" borderId="7" xfId="0" applyNumberFormat="1" applyFont="1" applyFill="1" applyBorder="1" applyAlignment="1">
      <alignment vertical="top"/>
    </xf>
    <xf numFmtId="3" fontId="5" fillId="0" borderId="15" xfId="0" applyNumberFormat="1" applyFont="1" applyBorder="1" applyAlignment="1">
      <alignment horizontal="right"/>
    </xf>
    <xf numFmtId="0" fontId="5" fillId="0" borderId="7" xfId="0" applyFont="1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170" fontId="5" fillId="0" borderId="18" xfId="0" applyNumberFormat="1" applyFont="1" applyBorder="1" applyAlignment="1">
      <alignment/>
    </xf>
    <xf numFmtId="200" fontId="5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5" fillId="0" borderId="8" xfId="0" applyFont="1" applyBorder="1" applyAlignment="1">
      <alignment vertical="top"/>
    </xf>
    <xf numFmtId="0" fontId="45" fillId="0" borderId="8" xfId="0" applyFont="1" applyBorder="1" applyAlignment="1">
      <alignment horizontal="center" vertical="top" wrapText="1"/>
    </xf>
    <xf numFmtId="0" fontId="53" fillId="0" borderId="8" xfId="0" applyFont="1" applyBorder="1" applyAlignment="1">
      <alignment horizontal="center" vertical="center" wrapText="1"/>
    </xf>
    <xf numFmtId="170" fontId="45" fillId="0" borderId="8" xfId="0" applyNumberFormat="1" applyFont="1" applyBorder="1" applyAlignment="1">
      <alignment vertical="top"/>
    </xf>
    <xf numFmtId="200" fontId="45" fillId="0" borderId="8" xfId="0" applyNumberFormat="1" applyFont="1" applyBorder="1" applyAlignment="1">
      <alignment vertical="top"/>
    </xf>
    <xf numFmtId="200" fontId="54" fillId="0" borderId="8" xfId="0" applyNumberFormat="1" applyFont="1" applyBorder="1" applyAlignment="1">
      <alignment vertical="top"/>
    </xf>
    <xf numFmtId="171" fontId="54" fillId="0" borderId="8" xfId="38" applyNumberFormat="1" applyFont="1" applyBorder="1" applyAlignment="1">
      <alignment vertical="top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170" fontId="5" fillId="0" borderId="7" xfId="0" applyNumberFormat="1" applyFont="1" applyBorder="1" applyAlignment="1">
      <alignment/>
    </xf>
    <xf numFmtId="200" fontId="5" fillId="0" borderId="7" xfId="0" applyNumberFormat="1" applyFont="1" applyFill="1" applyBorder="1" applyAlignment="1">
      <alignment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170" fontId="5" fillId="0" borderId="7" xfId="0" applyNumberFormat="1" applyFont="1" applyFill="1" applyBorder="1" applyAlignment="1">
      <alignment/>
    </xf>
    <xf numFmtId="0" fontId="56" fillId="0" borderId="7" xfId="0" applyFont="1" applyFill="1" applyBorder="1" applyAlignment="1">
      <alignment horizontal="center" wrapText="1"/>
    </xf>
    <xf numFmtId="170" fontId="56" fillId="0" borderId="7" xfId="0" applyNumberFormat="1" applyFont="1" applyFill="1" applyBorder="1" applyAlignment="1">
      <alignment/>
    </xf>
    <xf numFmtId="200" fontId="57" fillId="0" borderId="7" xfId="0" applyNumberFormat="1" applyFont="1" applyFill="1" applyBorder="1" applyAlignment="1">
      <alignment/>
    </xf>
    <xf numFmtId="200" fontId="56" fillId="0" borderId="7" xfId="0" applyNumberFormat="1" applyFont="1" applyFill="1" applyBorder="1" applyAlignment="1">
      <alignment/>
    </xf>
    <xf numFmtId="0" fontId="56" fillId="0" borderId="7" xfId="0" applyFont="1" applyFill="1" applyBorder="1" applyAlignment="1">
      <alignment/>
    </xf>
    <xf numFmtId="204" fontId="56" fillId="0" borderId="7" xfId="0" applyNumberFormat="1" applyFont="1" applyFill="1" applyBorder="1" applyAlignment="1">
      <alignment/>
    </xf>
    <xf numFmtId="0" fontId="4" fillId="0" borderId="15" xfId="0" applyFont="1" applyBorder="1" applyAlignment="1">
      <alignment horizontal="left"/>
    </xf>
    <xf numFmtId="176" fontId="5" fillId="0" borderId="7" xfId="0" applyNumberFormat="1" applyFont="1" applyBorder="1" applyAlignment="1">
      <alignment/>
    </xf>
    <xf numFmtId="0" fontId="4" fillId="0" borderId="15" xfId="0" applyFont="1" applyBorder="1" applyAlignment="1">
      <alignment/>
    </xf>
    <xf numFmtId="170" fontId="4" fillId="0" borderId="7" xfId="0" applyNumberFormat="1" applyFont="1" applyBorder="1" applyAlignment="1">
      <alignment horizontal="center"/>
    </xf>
    <xf numFmtId="178" fontId="7" fillId="0" borderId="7" xfId="0" applyNumberFormat="1" applyFont="1" applyBorder="1" applyAlignment="1">
      <alignment/>
    </xf>
    <xf numFmtId="178" fontId="4" fillId="0" borderId="7" xfId="0" applyNumberFormat="1" applyFont="1" applyBorder="1" applyAlignment="1">
      <alignment/>
    </xf>
    <xf numFmtId="0" fontId="54" fillId="0" borderId="0" xfId="0" applyFont="1" applyAlignment="1">
      <alignment horizontal="left" vertical="top" wrapText="1"/>
    </xf>
    <xf numFmtId="4" fontId="61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/>
    </xf>
    <xf numFmtId="176" fontId="5" fillId="0" borderId="7" xfId="0" applyNumberFormat="1" applyFont="1" applyBorder="1" applyAlignment="1">
      <alignment horizontal="center"/>
    </xf>
    <xf numFmtId="178" fontId="7" fillId="0" borderId="7" xfId="0" applyNumberFormat="1" applyFont="1" applyBorder="1" applyAlignment="1">
      <alignment horizontal="center"/>
    </xf>
    <xf numFmtId="180" fontId="40" fillId="0" borderId="7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180" fontId="7" fillId="0" borderId="7" xfId="0" applyNumberFormat="1" applyFont="1" applyBorder="1" applyAlignment="1">
      <alignment horizontal="center"/>
    </xf>
    <xf numFmtId="180" fontId="5" fillId="0" borderId="7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5" fillId="0" borderId="7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4" fontId="7" fillId="0" borderId="0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14" fillId="0" borderId="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1" fontId="8" fillId="0" borderId="25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3" fontId="52" fillId="0" borderId="4" xfId="0" applyNumberFormat="1" applyFont="1" applyBorder="1" applyAlignment="1">
      <alignment horizontal="center" vertical="center" wrapText="1"/>
    </xf>
    <xf numFmtId="3" fontId="52" fillId="0" borderId="2" xfId="0" applyNumberFormat="1" applyFont="1" applyBorder="1" applyAlignment="1">
      <alignment horizontal="center" vertical="center" wrapText="1"/>
    </xf>
    <xf numFmtId="3" fontId="52" fillId="0" borderId="16" xfId="0" applyNumberFormat="1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3" fontId="52" fillId="0" borderId="4" xfId="0" applyNumberFormat="1" applyFont="1" applyBorder="1" applyAlignment="1">
      <alignment horizontal="center" vertical="center"/>
    </xf>
    <xf numFmtId="3" fontId="52" fillId="0" borderId="2" xfId="0" applyNumberFormat="1" applyFont="1" applyBorder="1" applyAlignment="1">
      <alignment horizontal="center" vertical="center"/>
    </xf>
    <xf numFmtId="3" fontId="52" fillId="0" borderId="16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 wrapText="1"/>
    </xf>
    <xf numFmtId="4" fontId="55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" fontId="54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" fontId="52" fillId="0" borderId="4" xfId="0" applyNumberFormat="1" applyFont="1" applyBorder="1" applyAlignment="1">
      <alignment horizontal="center" vertical="center"/>
    </xf>
    <xf numFmtId="1" fontId="52" fillId="0" borderId="2" xfId="0" applyNumberFormat="1" applyFont="1" applyBorder="1" applyAlignment="1">
      <alignment horizontal="center" vertical="center"/>
    </xf>
    <xf numFmtId="1" fontId="52" fillId="0" borderId="16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48">
    <cellStyle name="Normal" xfId="0"/>
    <cellStyle name="RowLevel_0" xfId="1"/>
    <cellStyle name="ColLevel_0" xfId="2"/>
    <cellStyle name="??_kc-elec system check list" xfId="15"/>
    <cellStyle name="AeE­ [0]_INQUIRY ¿μ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khung" xfId="36"/>
    <cellStyle name="Normal - Style1" xfId="37"/>
    <cellStyle name="Percent" xfId="38"/>
    <cellStyle name="T" xfId="39"/>
    <cellStyle name="th" xfId="40"/>
    <cellStyle name="Total" xfId="41"/>
    <cellStyle name="viet" xfId="42"/>
    <cellStyle name="viet2" xfId="43"/>
    <cellStyle name="똿뗦먛귟 [0.00]_PRODUCT DETAIL Q1" xfId="44"/>
    <cellStyle name="똿뗦먛귟_PRODUCT DETAIL Q1" xfId="45"/>
    <cellStyle name="믅됞 [0.00]_PRODUCT DETAIL Q1" xfId="46"/>
    <cellStyle name="믅됞_PRODUCT DETAIL Q1" xfId="47"/>
    <cellStyle name="백분율_95" xfId="48"/>
    <cellStyle name="뷭?_BOOKSHIP" xfId="49"/>
    <cellStyle name="一般_Book1" xfId="50"/>
    <cellStyle name="千分位[0]_Book1" xfId="51"/>
    <cellStyle name="千分位_Book1" xfId="52"/>
    <cellStyle name="콤마 [0]_1202" xfId="53"/>
    <cellStyle name="콤마_1202" xfId="54"/>
    <cellStyle name="통화 [0]_1202" xfId="55"/>
    <cellStyle name="통화_1202" xfId="56"/>
    <cellStyle name="표준_(정보부문)월별인원계획" xfId="57"/>
    <cellStyle name="貨幣 [0]_Book1" xfId="58"/>
    <cellStyle name="貨幣_Book1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23.xml" /><Relationship Id="rId41" Type="http://schemas.openxmlformats.org/officeDocument/2006/relationships/externalLink" Target="externalLinks/externalLink24.xml" /><Relationship Id="rId42" Type="http://schemas.openxmlformats.org/officeDocument/2006/relationships/externalLink" Target="externalLinks/externalLink25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_4.2\in%20out%20box\Program%20Files\Uninstall%20Information\My%20Documents\Mr.%20Juico\BOM\Fire%20Alarm\cablesch-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\Business\KrongBuk-Eakar&amp;TBA\B-CAOQ~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ICCST.001\Local%20Settings\Temp\Temporary%20Directory%203%20for%20TT_072005.zip\DO-HUONG\GT-BO\TKTC10-8\phong%20nen\DT-THL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ICCST.001\Local%20Settings\Temp\Temporary%20Directory%203%20for%20TT_072005.zip\Congviec\Ta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.yen\c\H-YEN\LUU%20XA\DUYET\DZ110K~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ICCST.001\Local%20Settings\Temp\Temporary%20Directory%203%20for%20TT_072005.zip\Nam2002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ICCST.001\Local%20Settings\Temp\Temporary%20Directory%203%20for%20TT_072005.zip\Nam2003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ICCST.001\Local%20Settings\Temp\Temporary%20Directory%203%20for%20TT_072005.zip\Nam2004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ICCST.001\Local%20Settings\Temp\Temporary%20Directory%203%20for%20TT_072005.zip\Copy%20of%20Nha%20hanh%20chinh%20XD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LocCT22\danhim-scdo02-2003%20nma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INHLONG\TANMY~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tkstkd2\data\OLDDATAD\HIEN\BCKTPM4\ESC_GP~1\1-1-1_S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BLocCT22\CS3408\Standard\RP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BLocCT22\DOCUMENT\DAUTHAU\Dungquat\GOI3\DUNGQUAT-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uu_Tru\Ltb_ktkh\DZ220KV_Dau_Noi_sau_tram_500kV_Ha_Tinh\Gia_thau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-HUONG\GT-BO\TKTC10-8\phong%20nen\DT-THL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Congviec\T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ICCST.001\Local%20Settings\Temp\Temporary%20Directory%203%20for%20TT_072005.zip\BLocCT22\danhim-scdo02-2003%20nma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HUYNGA\HIEN\TANHUNG\HTTANH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ghia\Something\VLDHT%20Aut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ICCST.001\Local%20Settings\Temp\Temporary%20Directory%203%20for%20TT_072005.zip\BLocCT22\CS3408\Standard\RP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ICCST.001\Local%20Settings\Temp\Temporary%20Directory%203%20for%20TT_072005.zip\BLocCT22\DOCUMENT\DAUTHAU\Dungquat\GOI3\DUNGQUAT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GATE HOUSE"/>
      <sheetName val="ADMINISTRATION BUILDING "/>
      <sheetName val="HYDROGEN PLANT BUILDING"/>
      <sheetName val="COAL HANDLING CONTROL BUILDING"/>
      <sheetName val="COAL PLANT BUNKERING SW. BLDG."/>
      <sheetName val="COAL RAIL UNLOADING SW. BLDG."/>
      <sheetName val="FUEL OIL XFER"/>
      <sheetName val="ASH CONTROL"/>
      <sheetName val="ESP CONTROL HOUSE"/>
      <sheetName val="WAREHOUSE"/>
      <sheetName val="WORKSHOP-STORE"/>
      <sheetName val="BULLDOZER GARAGE"/>
      <sheetName val="CHLORINATION BLDG"/>
      <sheetName val="CIRCULATING WATER PUMP HOUSE"/>
      <sheetName val="SWITCH YARD BUILDING"/>
      <sheetName val="BERTH ELECTRICITY HOUSE"/>
      <sheetName val="COMMON SERVICE HOUSE "/>
      <sheetName val="UNIT 1 &amp; UNIT 2 FGD PUMPHOUSE"/>
      <sheetName val="GYPSUM DEWATERING HOUSE"/>
      <sheetName val="LIMESTONE MILLING HOUSE"/>
      <sheetName val="WATER TREATMENT CONTROL HOUSE"/>
      <sheetName val="WASTE WATER TREATMENT BLDG. "/>
      <sheetName val="GARAGE-CIVIL WORSHOP"/>
      <sheetName val="SUB GATE HOUSE"/>
      <sheetName val="EXTERNAL PLANT WORKSHOP"/>
      <sheetName val="UNIT 1 BOILER BUILDING"/>
      <sheetName val="CENTRAL CONTROL BUILDING"/>
      <sheetName val="UNIT 1 TURBINE BUILDING"/>
      <sheetName val="UNIT 1 &amp; UNIT 2 AUX BAY-BUNKER "/>
      <sheetName val="UNIT 2 BOILER BUILDING "/>
      <sheetName val="UNIT 2 TURBINE BUILDING"/>
      <sheetName val="RETURN WATER PUMPHOUSE"/>
      <sheetName val="H.F.O. UNLOADING PUMP HOUSE"/>
      <sheetName val="Sheet1"/>
      <sheetName val="XL4Popp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6">
          <cell r="N16">
            <v>759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M tu van DZ 110 kV"/>
      <sheetName val="DM tu van DZ 35 kV"/>
      <sheetName val="DM tu van"/>
      <sheetName val="Don gia"/>
      <sheetName val="táng hîp"/>
      <sheetName val="THDT DZ 110 kV"/>
      <sheetName val="VL-NC-M 110 KV"/>
      <sheetName val="Phu kien 110 kV"/>
      <sheetName val="NC Day su Phu kien"/>
      <sheetName val="THDT DZ 35 kV"/>
      <sheetName val="VL-NC-M 35 KV"/>
      <sheetName val="Sheet1"/>
      <sheetName val="Phu kien 35 kV"/>
      <sheetName val="Tiep dia"/>
      <sheetName val="M4T-1"/>
      <sheetName val="Tien luong M4T-1"/>
      <sheetName val="M4T-2"/>
      <sheetName val="Tien luong M4T-2"/>
      <sheetName val="M4T-3"/>
      <sheetName val="Tien luong M4T-3"/>
      <sheetName val="MB-1"/>
      <sheetName val="Tien luong MB-1"/>
      <sheetName val="MB-2"/>
      <sheetName val="Tien luong MB-2"/>
      <sheetName val="MB-3"/>
      <sheetName val="Tien luong MB-3"/>
      <sheetName val="MB-4"/>
      <sheetName val="Tien luong MB-4"/>
      <sheetName val="MB-5"/>
      <sheetName val="Tien luong MB-5"/>
      <sheetName val="MB-6"/>
      <sheetName val="MBK"/>
      <sheetName val="Tien luong MBK"/>
      <sheetName val="Gia thanh chuoi su"/>
      <sheetName val="Tien luong MB-6"/>
      <sheetName val="MP-12"/>
      <sheetName val="Tien luong MP-12"/>
      <sheetName val="MN18-6"/>
    </sheetNames>
    <sheetDataSet>
      <sheetData sheetId="3">
        <row r="3">
          <cell r="A3" t="str">
            <v>03.1112</v>
          </cell>
          <cell r="B3" t="str">
            <v>Ñaøo ñaát hoá theá saâu &gt;1m S ñaùy hoá £ 5 m 2  ñaát C2</v>
          </cell>
          <cell r="C3" t="str">
            <v>m 3</v>
          </cell>
          <cell r="E3">
            <v>16776</v>
          </cell>
          <cell r="G3" t="str">
            <v>03.1112</v>
          </cell>
        </row>
        <row r="4">
          <cell r="A4" t="str">
            <v>03.1113</v>
          </cell>
          <cell r="B4" t="str">
            <v>Ñaøo ñaát hoá theá saâu &gt;1m S ñaùy hoá £ 5 m 2  ñaát C3</v>
          </cell>
          <cell r="C4" t="str">
            <v>m 3</v>
          </cell>
          <cell r="E4">
            <v>24428</v>
          </cell>
          <cell r="G4" t="str">
            <v>03.1113</v>
          </cell>
        </row>
        <row r="5">
          <cell r="A5" t="str">
            <v>03.2203</v>
          </cell>
          <cell r="B5" t="str">
            <v>Laáp ñaát hoá theá</v>
          </cell>
          <cell r="C5" t="str">
            <v>m 3</v>
          </cell>
          <cell r="E5">
            <v>10890</v>
          </cell>
          <cell r="G5" t="str">
            <v>03.2203</v>
          </cell>
        </row>
        <row r="6">
          <cell r="A6" t="str">
            <v>03.1122</v>
          </cell>
          <cell r="B6" t="str">
            <v>Ñaøo moùng baèng TC ñaát C2  saâu £ 2 m dieän tích ñaùy moùng £ 15 m2</v>
          </cell>
          <cell r="C6" t="str">
            <v>m 3</v>
          </cell>
          <cell r="E6">
            <v>11037</v>
          </cell>
          <cell r="G6" t="str">
            <v>03.1122</v>
          </cell>
        </row>
        <row r="7">
          <cell r="A7" t="str">
            <v>03.1123</v>
          </cell>
          <cell r="B7" t="str">
            <v>Ñaøo moùng baèng TC ñaát C3  saâu £ 2 m dieän tích ñaùy moùng £ 15 m2</v>
          </cell>
          <cell r="C7" t="str">
            <v>m 3</v>
          </cell>
          <cell r="E7">
            <v>16482</v>
          </cell>
          <cell r="G7" t="str">
            <v>03.1123</v>
          </cell>
        </row>
        <row r="8">
          <cell r="A8" t="str">
            <v>03.1132</v>
          </cell>
          <cell r="B8" t="str">
            <v>Ñaøo moùng baèng TC ñaát C2  saâu £ 3 m dieän tích ñaùy moùng £ 15 m2</v>
          </cell>
          <cell r="C8" t="str">
            <v>m 3</v>
          </cell>
          <cell r="E8">
            <v>11773</v>
          </cell>
          <cell r="G8" t="str">
            <v>03.1132</v>
          </cell>
        </row>
        <row r="9">
          <cell r="A9" t="str">
            <v>03.1133</v>
          </cell>
          <cell r="B9" t="str">
            <v>Ñaøo moùng baèng TC ñaát C3  saâu £ 3 m dieän tích ñaùy moùng £ 15 m2</v>
          </cell>
          <cell r="C9" t="str">
            <v>m 3</v>
          </cell>
          <cell r="E9">
            <v>17659</v>
          </cell>
          <cell r="G9" t="str">
            <v>03.1133</v>
          </cell>
        </row>
        <row r="10">
          <cell r="A10" t="str">
            <v>03.1152</v>
          </cell>
          <cell r="B10" t="str">
            <v>Ñaøo moùng baèng TC ñaát C2  saâu £ 2 m dieän tích ñaùy moùng £ 25 m2</v>
          </cell>
          <cell r="C10" t="str">
            <v>m 3</v>
          </cell>
          <cell r="E10">
            <v>11478</v>
          </cell>
          <cell r="G10" t="str">
            <v>03.1152</v>
          </cell>
        </row>
        <row r="11">
          <cell r="A11" t="str">
            <v>03.1153</v>
          </cell>
          <cell r="B11" t="str">
            <v>Ñaøo moùng baèng TC ñaát C3  saâu £ 2 m dieän tích ñaùy moùng £ 25 m2</v>
          </cell>
          <cell r="C11" t="str">
            <v>m 3</v>
          </cell>
          <cell r="E11">
            <v>17365</v>
          </cell>
          <cell r="G11" t="str">
            <v>03.1153</v>
          </cell>
        </row>
        <row r="12">
          <cell r="A12" t="str">
            <v>03.1162</v>
          </cell>
          <cell r="B12" t="str">
            <v>Ñaøo moùng baèng TC ñaát C2  saâu £ 3 m dieän tích ñaùy moùng £ 25 m2</v>
          </cell>
          <cell r="C12" t="str">
            <v>m 3</v>
          </cell>
          <cell r="E12">
            <v>12508</v>
          </cell>
          <cell r="G12" t="str">
            <v>03.1162</v>
          </cell>
        </row>
        <row r="13">
          <cell r="A13" t="str">
            <v>03.1163</v>
          </cell>
          <cell r="B13" t="str">
            <v>Ñaøo moùng baèng TC ñaát C3  saâu £ 3 m dieän tích ñaùy moùng £ 25 m2</v>
          </cell>
          <cell r="C13" t="str">
            <v>m 3</v>
          </cell>
          <cell r="E13">
            <v>18395</v>
          </cell>
          <cell r="G13" t="str">
            <v>03.1163</v>
          </cell>
        </row>
        <row r="14">
          <cell r="A14" t="str">
            <v>03.1182</v>
          </cell>
          <cell r="B14" t="str">
            <v>Ñaøo moùng baèng TC ñaát C2  saâu £ 2 m dieän tích ñaùy moùng £ 35 m2</v>
          </cell>
          <cell r="C14" t="str">
            <v>m 3</v>
          </cell>
          <cell r="E14">
            <v>12214</v>
          </cell>
          <cell r="G14" t="str">
            <v>03.1182</v>
          </cell>
        </row>
        <row r="15">
          <cell r="A15" t="str">
            <v>03.1183</v>
          </cell>
          <cell r="B15" t="str">
            <v>Ñaøo moùng baèng TC ñaát C3  saâu £ 2 m dieän tích ñaùy moùng £ 35 m2</v>
          </cell>
          <cell r="C15" t="str">
            <v>m 3</v>
          </cell>
          <cell r="E15">
            <v>18100</v>
          </cell>
          <cell r="G15" t="str">
            <v>03.1183</v>
          </cell>
        </row>
        <row r="16">
          <cell r="A16" t="str">
            <v>03.1192</v>
          </cell>
          <cell r="B16" t="str">
            <v>Ñaøo moùng baèng TC ñaát C2  saâu £ 3 m dieän tích ñaùy moùng £ 35 m2</v>
          </cell>
          <cell r="C16" t="str">
            <v>m 3</v>
          </cell>
          <cell r="E16">
            <v>13097</v>
          </cell>
          <cell r="G16" t="str">
            <v>03.1192</v>
          </cell>
        </row>
        <row r="17">
          <cell r="A17" t="str">
            <v>03.1193</v>
          </cell>
          <cell r="B17" t="str">
            <v>Ñaøo moùng baèng TC ñaát C3  saâu £ 3 m dieän tích ñaùy moùng £ 35 m2</v>
          </cell>
          <cell r="C17" t="str">
            <v>m 3</v>
          </cell>
          <cell r="E17">
            <v>19425</v>
          </cell>
          <cell r="G17" t="str">
            <v>03.1193</v>
          </cell>
        </row>
        <row r="18">
          <cell r="A18" t="str">
            <v>03.1212</v>
          </cell>
          <cell r="B18" t="str">
            <v>Ñaøo moùng baèng TC ñaát C2  saâu £ 2 m dieän tích ñaùy moùng £ 50 m2</v>
          </cell>
          <cell r="C18" t="str">
            <v>m 3</v>
          </cell>
          <cell r="E18">
            <v>12803</v>
          </cell>
          <cell r="G18" t="str">
            <v>03.1212</v>
          </cell>
        </row>
        <row r="19">
          <cell r="A19" t="str">
            <v>03.1213</v>
          </cell>
          <cell r="B19" t="str">
            <v>Ñaøo moùng baèng TC ñaát C3  saâu £ 2 m dieän tích ñaùy moùng £ 50 m2</v>
          </cell>
          <cell r="C19" t="str">
            <v>m 3</v>
          </cell>
          <cell r="E19">
            <v>19130</v>
          </cell>
          <cell r="G19" t="str">
            <v>03.1213</v>
          </cell>
        </row>
        <row r="20">
          <cell r="A20" t="str">
            <v>03.1222</v>
          </cell>
          <cell r="B20" t="str">
            <v>Ñaøo moùng baèng TC ñaát C2  saâu £ 3 m dieän tích ñaùy moùng £ 50 m2</v>
          </cell>
          <cell r="C20" t="str">
            <v>m 3</v>
          </cell>
          <cell r="E20">
            <v>13833</v>
          </cell>
          <cell r="G20" t="str">
            <v>03.1222</v>
          </cell>
        </row>
        <row r="21">
          <cell r="A21" t="str">
            <v>03.1223</v>
          </cell>
          <cell r="B21" t="str">
            <v>Ñaøo moùng baèng TC ñaát C3  saâu £ 3 m dieän tích ñaùy moùng £ 50 m2</v>
          </cell>
          <cell r="C21" t="str">
            <v>m 3</v>
          </cell>
          <cell r="E21">
            <v>20455</v>
          </cell>
          <cell r="G21" t="str">
            <v>03.1223</v>
          </cell>
        </row>
        <row r="22">
          <cell r="A22" t="str">
            <v>03.1252</v>
          </cell>
          <cell r="B22" t="str">
            <v>Ñaøo moùng baèng TC ñaát C2  saâu £ 2 m dieän tích ñaùy moùng £ 75 m2</v>
          </cell>
          <cell r="C22" t="str">
            <v>m 3</v>
          </cell>
          <cell r="E22">
            <v>13097</v>
          </cell>
          <cell r="G22" t="str">
            <v>03.1252</v>
          </cell>
        </row>
        <row r="23">
          <cell r="A23" t="str">
            <v>03.1253</v>
          </cell>
          <cell r="B23" t="str">
            <v>Ñaøo moùng baèng TC ñaát C3  saâu £ 2 m dieän tích ñaùy moùng £ 75 m2</v>
          </cell>
          <cell r="C23" t="str">
            <v>m 3</v>
          </cell>
          <cell r="E23">
            <v>19572</v>
          </cell>
          <cell r="G23" t="str">
            <v>03.1253</v>
          </cell>
        </row>
        <row r="24">
          <cell r="A24" t="str">
            <v>03.1262</v>
          </cell>
          <cell r="B24" t="str">
            <v>Ñaøo moùng baèng TC ñaát C2  saâu £ 3 m dieän tích ñaùy moùng £ 75 m2</v>
          </cell>
          <cell r="C24" t="str">
            <v>m 3</v>
          </cell>
          <cell r="E24">
            <v>14127</v>
          </cell>
          <cell r="G24" t="str">
            <v>03.1262</v>
          </cell>
        </row>
        <row r="25">
          <cell r="A25" t="str">
            <v>03.1263</v>
          </cell>
          <cell r="B25" t="str">
            <v>Ñaøo moùng baèng TC ñaát C3  saâu £ 3 m dieän tích ñaùy moùng £ 75 m2</v>
          </cell>
          <cell r="C25" t="str">
            <v>m 3</v>
          </cell>
          <cell r="E25">
            <v>21043</v>
          </cell>
          <cell r="G25" t="str">
            <v>03.1263</v>
          </cell>
        </row>
        <row r="26">
          <cell r="A26" t="str">
            <v>03.1292</v>
          </cell>
          <cell r="B26" t="str">
            <v>Ñaøo moùng baèng TC ñaát C2  saâu £ 2 m dieän tích ñaùy moùng £ 100 m2</v>
          </cell>
          <cell r="C26" t="str">
            <v>m 3</v>
          </cell>
          <cell r="E26">
            <v>13391</v>
          </cell>
          <cell r="G26" t="str">
            <v>03.1292</v>
          </cell>
        </row>
        <row r="27">
          <cell r="A27" t="str">
            <v>03.1293</v>
          </cell>
          <cell r="B27" t="str">
            <v>Ñaøo moùng baèng TC ñaát C3  saâu £ 2 m dieän tích ñaùy moùng £ 100 m2</v>
          </cell>
          <cell r="C27" t="str">
            <v>m 3</v>
          </cell>
          <cell r="E27">
            <v>20308</v>
          </cell>
          <cell r="G27" t="str">
            <v>03.1293</v>
          </cell>
        </row>
        <row r="28">
          <cell r="A28" t="str">
            <v>03.1302</v>
          </cell>
          <cell r="B28" t="str">
            <v>Ñaøo moùng baèng TC ñaát C2  saâu £ 3 m dieän tích ñaùy moùng £ 100 m2</v>
          </cell>
          <cell r="C28" t="str">
            <v>m 3</v>
          </cell>
          <cell r="E28">
            <v>14569</v>
          </cell>
          <cell r="G28" t="str">
            <v>03.1302</v>
          </cell>
        </row>
        <row r="29">
          <cell r="A29" t="str">
            <v>03.1303</v>
          </cell>
          <cell r="B29" t="str">
            <v>Ñaøo moùng baèng TC ñaát C3  saâu £ 3 m dieän tích ñaùy moùng £ 100 m2</v>
          </cell>
          <cell r="C29" t="str">
            <v>m 3</v>
          </cell>
          <cell r="E29">
            <v>21632</v>
          </cell>
          <cell r="G29" t="str">
            <v>03.1303</v>
          </cell>
        </row>
        <row r="30">
          <cell r="A30" t="str">
            <v>03.1332</v>
          </cell>
          <cell r="B30" t="str">
            <v>Ñaøo moùng baèng TC ñaát C2  saâu £ 2 m dieän tích ñaùy moùng £ 150 m2</v>
          </cell>
          <cell r="C30" t="str">
            <v>m 3</v>
          </cell>
          <cell r="E30">
            <v>14127</v>
          </cell>
          <cell r="G30" t="str">
            <v>03.1332</v>
          </cell>
        </row>
        <row r="31">
          <cell r="A31" t="str">
            <v>03.1333</v>
          </cell>
          <cell r="B31" t="str">
            <v>Ñaøo moùng baèng TC ñaát C3  saâu £ 2 m dieän tích ñaùy moùng £ 150 m2</v>
          </cell>
          <cell r="C31" t="str">
            <v>m 3</v>
          </cell>
          <cell r="E31">
            <v>21191</v>
          </cell>
          <cell r="G31" t="str">
            <v>03.1333</v>
          </cell>
        </row>
        <row r="32">
          <cell r="A32" t="str">
            <v>03.1342</v>
          </cell>
          <cell r="B32" t="str">
            <v>Ñaøo moùng baèng TC ñaát C2  saâu £ 3 m dieän tích ñaùy moùng £ 150 m2</v>
          </cell>
          <cell r="C32" t="str">
            <v>m 3</v>
          </cell>
          <cell r="E32">
            <v>15451</v>
          </cell>
          <cell r="G32" t="str">
            <v>03.1342</v>
          </cell>
        </row>
        <row r="33">
          <cell r="A33" t="str">
            <v>03.1343</v>
          </cell>
          <cell r="B33" t="str">
            <v>Ñaøo moùng baèng TC ñaát C3  saâu £ 3 m dieän tích ñaùy moùng £ 150 m2</v>
          </cell>
          <cell r="C33" t="str">
            <v>m 3</v>
          </cell>
          <cell r="E33">
            <v>22809</v>
          </cell>
          <cell r="G33" t="str">
            <v>03.1343</v>
          </cell>
        </row>
        <row r="34">
          <cell r="A34" t="str">
            <v>03.1352</v>
          </cell>
          <cell r="B34" t="str">
            <v>Ñaøo moùng baèng TC ñaát C2  saâu £ 4 m dieän tích ñaùy moùng £ 150 m2</v>
          </cell>
          <cell r="C34" t="str">
            <v>m 3</v>
          </cell>
          <cell r="E34">
            <v>16629</v>
          </cell>
          <cell r="G34" t="str">
            <v>03.1352</v>
          </cell>
        </row>
        <row r="35">
          <cell r="A35" t="str">
            <v>03.1353</v>
          </cell>
          <cell r="B35" t="str">
            <v>Ñaøo moùng baèng TC ñaát C3  saâu £ 4 m dieän tích ñaùy moùng £ 150 m2</v>
          </cell>
          <cell r="C35" t="str">
            <v>m 3</v>
          </cell>
          <cell r="E35">
            <v>24134</v>
          </cell>
          <cell r="G35" t="str">
            <v>03.1353</v>
          </cell>
        </row>
        <row r="36">
          <cell r="A36" t="str">
            <v>03.1372</v>
          </cell>
          <cell r="B36" t="str">
            <v>Ñaøo moùng baèng TC ñaát C2  saâu £ 2 m dieän tích ñaùy moùng £ 200 m2</v>
          </cell>
          <cell r="C36" t="str">
            <v>m 3</v>
          </cell>
          <cell r="E36">
            <v>14716</v>
          </cell>
          <cell r="G36" t="str">
            <v>03.1372</v>
          </cell>
        </row>
        <row r="37">
          <cell r="A37" t="str">
            <v>03.1373</v>
          </cell>
          <cell r="B37" t="str">
            <v>Ñaøo moùng baèng TC ñaát C3  saâu £ 2 m dieän tích ñaùy moùng £ 200 m2</v>
          </cell>
          <cell r="C37" t="str">
            <v>m 3</v>
          </cell>
          <cell r="E37">
            <v>22074</v>
          </cell>
          <cell r="G37" t="str">
            <v>03.1373</v>
          </cell>
        </row>
        <row r="38">
          <cell r="A38" t="str">
            <v>03.1382</v>
          </cell>
          <cell r="B38" t="str">
            <v>Ñaøo moùng baèng TC ñaát C2  saâu £ 3 m dieän tích ñaùy moùng £ 200 m2</v>
          </cell>
          <cell r="C38" t="str">
            <v>m 3</v>
          </cell>
          <cell r="E38">
            <v>16334</v>
          </cell>
          <cell r="G38" t="str">
            <v>03.1382</v>
          </cell>
        </row>
        <row r="39">
          <cell r="A39" t="str">
            <v>03.1383</v>
          </cell>
          <cell r="B39" t="str">
            <v>Ñaøo moùng baèng TC ñaát C3  saâu £ 3 m dieän tích ñaùy moùng £ 200 m2</v>
          </cell>
          <cell r="C39" t="str">
            <v>m 3</v>
          </cell>
          <cell r="E39">
            <v>23987</v>
          </cell>
          <cell r="G39" t="str">
            <v>03.1383</v>
          </cell>
        </row>
        <row r="40">
          <cell r="A40" t="str">
            <v>03.1392</v>
          </cell>
          <cell r="B40" t="str">
            <v>Ñaøo moùng baèng TC ñaát C2  saâu £ 3 m dieän tích ñaùy moùng £ 200 m2</v>
          </cell>
          <cell r="C40" t="str">
            <v>m 3</v>
          </cell>
          <cell r="E40">
            <v>17512</v>
          </cell>
          <cell r="G40" t="str">
            <v>03.1392</v>
          </cell>
        </row>
        <row r="41">
          <cell r="A41" t="str">
            <v>03.1393</v>
          </cell>
          <cell r="B41" t="str">
            <v>Ñaøo moùng baèng TC ñaát C3  saâu £ 3 m dieän tích ñaùy moùng £ 200 m2</v>
          </cell>
          <cell r="C41" t="str">
            <v>m 3</v>
          </cell>
          <cell r="E41">
            <v>25311</v>
          </cell>
          <cell r="G41" t="str">
            <v>03.1393</v>
          </cell>
        </row>
        <row r="42">
          <cell r="A42" t="str">
            <v>03.1422</v>
          </cell>
          <cell r="B42" t="str">
            <v>Ñaøo moùng baèng TC ñaát C2  saâu £ 2 m dieän tích ñaùy moùng &gt; 200 m2</v>
          </cell>
          <cell r="C42" t="str">
            <v>m 3</v>
          </cell>
          <cell r="E42">
            <v>16187</v>
          </cell>
          <cell r="G42" t="str">
            <v>03.1422</v>
          </cell>
        </row>
        <row r="43">
          <cell r="A43" t="str">
            <v>03.1423</v>
          </cell>
          <cell r="B43" t="str">
            <v>Ñaøo moùng baèng TC ñaát C3  saâu £ 2 m dieän tích ñaùy moùng &gt; 200 m2</v>
          </cell>
          <cell r="C43" t="str">
            <v>m 3</v>
          </cell>
          <cell r="E43">
            <v>24281</v>
          </cell>
          <cell r="G43" t="str">
            <v>03.1423</v>
          </cell>
        </row>
        <row r="44">
          <cell r="A44" t="str">
            <v>03.1432</v>
          </cell>
          <cell r="B44" t="str">
            <v>Ñaøo moùng baèng TC ñaát C2  saâu £ 3 m dieän tích ñaùy moùng &gt; 200 m2</v>
          </cell>
          <cell r="C44" t="str">
            <v>m 3</v>
          </cell>
          <cell r="E44">
            <v>17217</v>
          </cell>
          <cell r="G44" t="str">
            <v>03.1432</v>
          </cell>
        </row>
        <row r="45">
          <cell r="A45" t="str">
            <v>03.1433</v>
          </cell>
          <cell r="B45" t="str">
            <v>Ñaøo moùng baèng TC ñaát C3  saâu £ 3 m dieän tích ñaùy moùng &gt; 200 m2</v>
          </cell>
          <cell r="C45" t="str">
            <v>m 3</v>
          </cell>
          <cell r="E45">
            <v>25458</v>
          </cell>
          <cell r="G45" t="str">
            <v>03.1433</v>
          </cell>
        </row>
        <row r="46">
          <cell r="A46" t="str">
            <v>03.1442</v>
          </cell>
          <cell r="B46" t="str">
            <v>Ñaøo moùng baèng TC ñaát C2  saâu £ 3 m dieän tích ñaùy moùng &gt; 200 m2</v>
          </cell>
          <cell r="C46" t="str">
            <v>m 3</v>
          </cell>
          <cell r="E46">
            <v>18836</v>
          </cell>
          <cell r="G46" t="str">
            <v>03.1442</v>
          </cell>
        </row>
        <row r="47">
          <cell r="A47" t="str">
            <v>03.1443</v>
          </cell>
          <cell r="B47" t="str">
            <v>Ñaøo moùng baèng TC ñaát C3  saâu £ 3 m dieän tích ñaùy moùng &gt; 200 m2</v>
          </cell>
          <cell r="C47" t="str">
            <v>m 3</v>
          </cell>
          <cell r="E47">
            <v>27960</v>
          </cell>
          <cell r="G47" t="str">
            <v>03.1443</v>
          </cell>
        </row>
        <row r="48">
          <cell r="A48" t="str">
            <v>03.2202</v>
          </cell>
          <cell r="B48" t="str">
            <v>Laáp hoá moùng + chaân truï C2</v>
          </cell>
          <cell r="C48" t="str">
            <v>m 3</v>
          </cell>
          <cell r="E48">
            <v>9712</v>
          </cell>
          <cell r="G48" t="str">
            <v>03.2202</v>
          </cell>
        </row>
        <row r="49">
          <cell r="A49" t="str">
            <v>03.2203</v>
          </cell>
          <cell r="B49" t="str">
            <v>Laáp hoá moùng + chaân truï C3</v>
          </cell>
          <cell r="C49" t="str">
            <v>m 3</v>
          </cell>
          <cell r="E49">
            <v>10890</v>
          </cell>
          <cell r="G49" t="str">
            <v>03.2203</v>
          </cell>
        </row>
        <row r="50">
          <cell r="A50" t="str">
            <v>03.3102</v>
          </cell>
          <cell r="B50" t="str">
            <v>Ñaøo ñaát raõnh tieáp ñòa ñaát C2</v>
          </cell>
          <cell r="C50" t="str">
            <v>m 3</v>
          </cell>
          <cell r="E50">
            <v>14716</v>
          </cell>
          <cell r="G50" t="str">
            <v>03.3102</v>
          </cell>
        </row>
        <row r="51">
          <cell r="A51" t="str">
            <v>03.3103</v>
          </cell>
          <cell r="B51" t="str">
            <v>Ñaøo ñaát raõnh tieáp ñòa ñaát C3</v>
          </cell>
          <cell r="C51" t="str">
            <v>m 3</v>
          </cell>
          <cell r="E51">
            <v>21926</v>
          </cell>
          <cell r="G51" t="str">
            <v>03.3103</v>
          </cell>
        </row>
        <row r="52">
          <cell r="A52" t="str">
            <v>03.3202</v>
          </cell>
          <cell r="B52" t="str">
            <v>Laáp ñaát raõnh tieáp ñòa ñaát C2</v>
          </cell>
          <cell r="C52" t="str">
            <v>m 3</v>
          </cell>
          <cell r="E52">
            <v>8682</v>
          </cell>
          <cell r="G52" t="str">
            <v>03.3202</v>
          </cell>
        </row>
        <row r="53">
          <cell r="A53" t="str">
            <v>03.3203</v>
          </cell>
          <cell r="B53" t="str">
            <v>Laáp ñaát raõnh tieáp ñòa ñaát C3</v>
          </cell>
          <cell r="C53" t="str">
            <v>m 3</v>
          </cell>
          <cell r="E53">
            <v>10007</v>
          </cell>
          <cell r="G53" t="str">
            <v>03.3203</v>
          </cell>
        </row>
        <row r="54">
          <cell r="A54" t="str">
            <v>03.4001</v>
          </cell>
          <cell r="B54" t="str">
            <v>Ñaép bôø bao ñoä saâu buøn nöôùc £ 30cm</v>
          </cell>
          <cell r="C54" t="str">
            <v>m</v>
          </cell>
          <cell r="E54">
            <v>5592</v>
          </cell>
          <cell r="G54" t="str">
            <v>03.4001</v>
          </cell>
        </row>
        <row r="55">
          <cell r="A55" t="str">
            <v>03.4002</v>
          </cell>
          <cell r="B55" t="str">
            <v>Ñaép bôø bao ñoä saâu buøn nöôùc £ 50cm</v>
          </cell>
          <cell r="C55" t="str">
            <v>m</v>
          </cell>
          <cell r="D55">
            <v>22400</v>
          </cell>
          <cell r="E55">
            <v>8241</v>
          </cell>
          <cell r="G55" t="str">
            <v>03.4002</v>
          </cell>
        </row>
        <row r="56">
          <cell r="A56" t="str">
            <v>03.4003</v>
          </cell>
          <cell r="B56" t="str">
            <v>Ñaép bôø bao ñoä saâu buøn nöôùc £ 80cm</v>
          </cell>
          <cell r="C56" t="str">
            <v>m</v>
          </cell>
          <cell r="D56">
            <v>35000</v>
          </cell>
          <cell r="E56">
            <v>12655</v>
          </cell>
          <cell r="G56" t="str">
            <v>03.4003</v>
          </cell>
        </row>
        <row r="57">
          <cell r="A57" t="str">
            <v>03.4004</v>
          </cell>
          <cell r="B57" t="str">
            <v>Ñaép bôø bao ñoä saâu buøn nöôùc £ 100cm</v>
          </cell>
          <cell r="C57" t="str">
            <v>m</v>
          </cell>
          <cell r="D57">
            <v>42000</v>
          </cell>
          <cell r="E57">
            <v>16187</v>
          </cell>
          <cell r="G57" t="str">
            <v>03.4004</v>
          </cell>
        </row>
        <row r="58">
          <cell r="A58" t="str">
            <v>03.5100</v>
          </cell>
          <cell r="B58" t="str">
            <v>Bôm taùt nöôùc baèng thuû coâng </v>
          </cell>
          <cell r="C58" t="str">
            <v>m 3</v>
          </cell>
          <cell r="G58" t="str">
            <v>03.5100</v>
          </cell>
        </row>
        <row r="59">
          <cell r="A59" t="str">
            <v>03.5200</v>
          </cell>
          <cell r="B59" t="str">
            <v>Bôm taùt nöôùc baèng maùy</v>
          </cell>
          <cell r="C59" t="str">
            <v>m 3</v>
          </cell>
          <cell r="G59" t="str">
            <v>03.5200</v>
          </cell>
        </row>
        <row r="60">
          <cell r="A60" t="str">
            <v>03.7001</v>
          </cell>
          <cell r="B60" t="str">
            <v>Ñaép caùt coâng trình</v>
          </cell>
          <cell r="C60" t="str">
            <v>m 3</v>
          </cell>
          <cell r="D60">
            <v>27750</v>
          </cell>
          <cell r="E60">
            <v>9124</v>
          </cell>
          <cell r="G60" t="str">
            <v>03.7001</v>
          </cell>
        </row>
        <row r="61">
          <cell r="A61" t="str">
            <v>04.1101</v>
          </cell>
          <cell r="B61" t="str">
            <v>SX laép döïng coát theùp £ F10</v>
          </cell>
          <cell r="C61" t="str">
            <v>kg</v>
          </cell>
          <cell r="D61">
            <v>4267.677</v>
          </cell>
          <cell r="E61">
            <v>201.593</v>
          </cell>
          <cell r="F61">
            <v>16.918</v>
          </cell>
          <cell r="G61" t="str">
            <v>04.1101</v>
          </cell>
        </row>
        <row r="62">
          <cell r="A62" t="str">
            <v>04.1102</v>
          </cell>
          <cell r="B62" t="str">
            <v>SX laép döïng coát theùp £ F18</v>
          </cell>
          <cell r="C62" t="str">
            <v>kg</v>
          </cell>
          <cell r="D62">
            <v>4316.207</v>
          </cell>
          <cell r="E62">
            <v>148.485</v>
          </cell>
          <cell r="F62">
            <v>187.361</v>
          </cell>
          <cell r="G62" t="str">
            <v>04.1102</v>
          </cell>
        </row>
        <row r="63">
          <cell r="A63" t="str">
            <v>04.1103</v>
          </cell>
          <cell r="B63" t="str">
            <v>SX laép döïng coát theùp &gt; F18</v>
          </cell>
          <cell r="C63" t="str">
            <v>kg</v>
          </cell>
          <cell r="D63">
            <v>4322.213</v>
          </cell>
          <cell r="E63">
            <v>113.028</v>
          </cell>
          <cell r="F63">
            <v>203.874</v>
          </cell>
          <cell r="G63" t="str">
            <v>04.1103</v>
          </cell>
        </row>
        <row r="64">
          <cell r="A64" t="str">
            <v>04.2002</v>
          </cell>
          <cell r="B64" t="str">
            <v>Vaùn khuoân</v>
          </cell>
          <cell r="C64" t="str">
            <v>m2</v>
          </cell>
          <cell r="D64">
            <v>19977.76</v>
          </cell>
          <cell r="E64">
            <v>5702.46</v>
          </cell>
          <cell r="G64" t="str">
            <v>04.2002</v>
          </cell>
        </row>
        <row r="65">
          <cell r="A65" t="str">
            <v>04.3210</v>
          </cell>
          <cell r="B65" t="str">
            <v>Beâ toâng loùt M#100 ñaù 4x6</v>
          </cell>
          <cell r="C65" t="str">
            <v>m 3</v>
          </cell>
          <cell r="D65">
            <v>263424</v>
          </cell>
          <cell r="E65">
            <v>39732</v>
          </cell>
          <cell r="G65" t="str">
            <v>04.3210</v>
          </cell>
        </row>
        <row r="66">
          <cell r="A66" t="str">
            <v>04.3210</v>
          </cell>
          <cell r="B66" t="str">
            <v>Beâ toâng loùt M#150 ñaù 4x6</v>
          </cell>
          <cell r="C66" t="str">
            <v>m 3</v>
          </cell>
          <cell r="D66">
            <v>306285</v>
          </cell>
          <cell r="E66">
            <v>39732</v>
          </cell>
          <cell r="G66" t="str">
            <v>04.3210</v>
          </cell>
        </row>
        <row r="67">
          <cell r="A67" t="str">
            <v>04.3333</v>
          </cell>
          <cell r="B67" t="str">
            <v>BT moùng truï coù caàu coâng taùc M#200 ñaù 2x4 (TC keát hôïp ñaàm duøi)</v>
          </cell>
          <cell r="C67" t="str">
            <v>m 3</v>
          </cell>
          <cell r="D67">
            <v>389539</v>
          </cell>
          <cell r="E67">
            <v>44589</v>
          </cell>
          <cell r="F67">
            <v>4003</v>
          </cell>
          <cell r="G67" t="str">
            <v>04.3333</v>
          </cell>
        </row>
        <row r="68">
          <cell r="A68" t="str">
            <v>04.3334</v>
          </cell>
          <cell r="B68" t="str">
            <v>BT moùng truï coù caàu coâng taùc M#250 ñaù 2x4 (TC keát hôïp ñaàm duøi)</v>
          </cell>
          <cell r="C68" t="str">
            <v>m 3</v>
          </cell>
          <cell r="D68">
            <v>436341</v>
          </cell>
          <cell r="E68">
            <v>44589</v>
          </cell>
          <cell r="F68">
            <v>4003</v>
          </cell>
          <cell r="G68" t="str">
            <v>04.3334</v>
          </cell>
        </row>
        <row r="69">
          <cell r="A69" t="str">
            <v>04.3343</v>
          </cell>
          <cell r="B69" t="str">
            <v>BT moùng truï khoâng coù caàu coâng taùc M#200 ñaù 2x4 (TC keát hôïp ñaàm duøi)</v>
          </cell>
          <cell r="C69" t="str">
            <v>m 3</v>
          </cell>
          <cell r="D69">
            <v>368838</v>
          </cell>
          <cell r="E69">
            <v>38261</v>
          </cell>
          <cell r="F69">
            <v>4003</v>
          </cell>
          <cell r="G69" t="str">
            <v>04.3343</v>
          </cell>
        </row>
        <row r="70">
          <cell r="A70" t="str">
            <v>04.3344</v>
          </cell>
          <cell r="B70" t="str">
            <v>BT moùng truï khoâng coù caàu coâng taùc M#250 ñaù 2x4 (TC keát hôïp ñaàm duøi)</v>
          </cell>
          <cell r="C70" t="str">
            <v>m 3</v>
          </cell>
          <cell r="D70">
            <v>415640</v>
          </cell>
          <cell r="E70">
            <v>38261</v>
          </cell>
          <cell r="F70">
            <v>4003</v>
          </cell>
          <cell r="G70" t="str">
            <v>04.3344</v>
          </cell>
        </row>
        <row r="71">
          <cell r="A71" t="str">
            <v>04.3353</v>
          </cell>
          <cell r="B71" t="str">
            <v>BT moùng baûnï coù caàu coâng taùc M#200 ñaù 2x4 (TC keát hôïp ñaàm duøi)</v>
          </cell>
          <cell r="C71" t="str">
            <v>m 3</v>
          </cell>
          <cell r="D71">
            <v>389539</v>
          </cell>
          <cell r="E71">
            <v>41498</v>
          </cell>
          <cell r="F71">
            <v>4003</v>
          </cell>
          <cell r="G71" t="str">
            <v>04.3353</v>
          </cell>
        </row>
        <row r="72">
          <cell r="A72" t="str">
            <v>04.3354</v>
          </cell>
          <cell r="B72" t="str">
            <v>BT moùng baûnï coù caàu coâng taùc M#250 ñaù 2x4 (TC keát hôïp ñaàm duøi)</v>
          </cell>
          <cell r="C72" t="str">
            <v>m 3</v>
          </cell>
          <cell r="D72">
            <v>436341</v>
          </cell>
          <cell r="E72">
            <v>41498</v>
          </cell>
          <cell r="F72">
            <v>4003</v>
          </cell>
          <cell r="G72" t="str">
            <v>04.3354</v>
          </cell>
        </row>
        <row r="73">
          <cell r="A73" t="str">
            <v>04.3801</v>
          </cell>
          <cell r="B73" t="str">
            <v>Laép ñaët moùng neùo troïng löôïng £ 0,25T</v>
          </cell>
          <cell r="C73" t="str">
            <v>caùi</v>
          </cell>
          <cell r="E73">
            <v>11051</v>
          </cell>
          <cell r="G73" t="str">
            <v>04.3801</v>
          </cell>
        </row>
        <row r="74">
          <cell r="A74" t="str">
            <v>04.3802</v>
          </cell>
          <cell r="B74" t="str">
            <v>Laép ñaët moùng neùo troïng löôïng £ 0,5T</v>
          </cell>
          <cell r="C74" t="str">
            <v>caùi</v>
          </cell>
          <cell r="E74">
            <v>24214</v>
          </cell>
          <cell r="G74" t="str">
            <v>04.3802</v>
          </cell>
        </row>
        <row r="75">
          <cell r="A75" t="str">
            <v>04.3803</v>
          </cell>
          <cell r="B75" t="str">
            <v>Laép ñaët moùng neùo troïng löôïng &gt; 0,5T</v>
          </cell>
          <cell r="C75" t="str">
            <v>caùi</v>
          </cell>
          <cell r="E75">
            <v>42252</v>
          </cell>
          <cell r="G75" t="str">
            <v>04.3803</v>
          </cell>
        </row>
        <row r="76">
          <cell r="A76" t="str">
            <v>05.4101</v>
          </cell>
          <cell r="B76" t="str">
            <v>Laép ñaët coät theùp baèng thuû coâng (chieáu cao £15m)</v>
          </cell>
          <cell r="C76" t="str">
            <v>taán</v>
          </cell>
          <cell r="D76">
            <v>4516</v>
          </cell>
          <cell r="E76">
            <v>183473</v>
          </cell>
          <cell r="G76" t="str">
            <v>05.4101</v>
          </cell>
        </row>
        <row r="77">
          <cell r="A77" t="str">
            <v>05.4201</v>
          </cell>
          <cell r="B77" t="str">
            <v>Laép ñaët coät theùp baèng thuû coâng (chieáu cao £25m)</v>
          </cell>
          <cell r="C77" t="str">
            <v>taán</v>
          </cell>
          <cell r="D77">
            <v>9686</v>
          </cell>
          <cell r="E77">
            <v>201837</v>
          </cell>
          <cell r="G77" t="str">
            <v>05.4201</v>
          </cell>
        </row>
        <row r="78">
          <cell r="A78" t="str">
            <v>05.4301</v>
          </cell>
          <cell r="B78" t="str">
            <v>Laép ñaët coät theùp baèng thuû coâng (chieáu cao £40m)</v>
          </cell>
          <cell r="C78" t="str">
            <v>taán</v>
          </cell>
          <cell r="D78">
            <v>10330</v>
          </cell>
          <cell r="E78">
            <v>232064</v>
          </cell>
          <cell r="G78" t="str">
            <v>05.4301</v>
          </cell>
        </row>
        <row r="79">
          <cell r="A79" t="str">
            <v>05.4401</v>
          </cell>
          <cell r="B79" t="str">
            <v>Laép ñaët coät theùp baèng thuû coâng (chieáu cao £55m)</v>
          </cell>
          <cell r="C79" t="str">
            <v>taán</v>
          </cell>
          <cell r="D79">
            <v>12271</v>
          </cell>
          <cell r="E79">
            <v>266841</v>
          </cell>
          <cell r="G79" t="str">
            <v>05.4401</v>
          </cell>
        </row>
        <row r="80">
          <cell r="A80" t="str">
            <v>05.4501</v>
          </cell>
          <cell r="B80" t="str">
            <v>Laép ñaët coät theùp baèng thuû coâng (chieáu cao £70m)</v>
          </cell>
          <cell r="C80" t="str">
            <v>taán</v>
          </cell>
          <cell r="D80">
            <v>12915</v>
          </cell>
          <cell r="E80">
            <v>307143</v>
          </cell>
          <cell r="G80" t="str">
            <v>05.4501</v>
          </cell>
        </row>
        <row r="81">
          <cell r="A81" t="str">
            <v>05.4601</v>
          </cell>
          <cell r="B81" t="str">
            <v>Laép ñaët coät theùp baèng thuû coâng (chieáu cao £85m)</v>
          </cell>
          <cell r="C81" t="str">
            <v>taán</v>
          </cell>
          <cell r="D81">
            <v>13558</v>
          </cell>
          <cell r="E81">
            <v>352808</v>
          </cell>
          <cell r="G81" t="str">
            <v>05.4601</v>
          </cell>
        </row>
        <row r="82">
          <cell r="A82" t="str">
            <v>05.4701</v>
          </cell>
          <cell r="B82" t="str">
            <v>Laép ñaët coät theùp baèng thuû coâng (chieáu cao £100m)</v>
          </cell>
          <cell r="C82" t="str">
            <v>taán</v>
          </cell>
          <cell r="D82">
            <v>13558</v>
          </cell>
          <cell r="E82">
            <v>405786</v>
          </cell>
          <cell r="G82" t="str">
            <v>05.4701</v>
          </cell>
        </row>
        <row r="83">
          <cell r="A83" t="str">
            <v>05.5101</v>
          </cell>
          <cell r="B83" t="str">
            <v>Noái coät beâ toâng baèng maët bích (ÑH bình thöôøng)</v>
          </cell>
          <cell r="C83" t="str">
            <v>moái</v>
          </cell>
          <cell r="D83">
            <v>5407</v>
          </cell>
          <cell r="E83">
            <v>48753</v>
          </cell>
          <cell r="G83" t="str">
            <v>05.5101</v>
          </cell>
        </row>
        <row r="84">
          <cell r="A84" t="str">
            <v>05.5102</v>
          </cell>
          <cell r="B84" t="str">
            <v>Noái coät beâ toâng baèng maët bích (ÑH söôøn ñoài)</v>
          </cell>
          <cell r="C84" t="str">
            <v>moái</v>
          </cell>
          <cell r="D84">
            <v>5407</v>
          </cell>
          <cell r="E84">
            <v>51190</v>
          </cell>
          <cell r="G84" t="str">
            <v>05.5102</v>
          </cell>
        </row>
        <row r="85">
          <cell r="A85" t="str">
            <v>05.5103</v>
          </cell>
          <cell r="B85" t="str">
            <v>Noái coät beâ toâng baèng maët bích (ÑH sình laày)</v>
          </cell>
          <cell r="C85" t="str">
            <v>moái</v>
          </cell>
          <cell r="D85">
            <v>13755</v>
          </cell>
          <cell r="E85">
            <v>58503</v>
          </cell>
          <cell r="G85" t="str">
            <v>05.5103</v>
          </cell>
        </row>
        <row r="86">
          <cell r="A86" t="str">
            <v>05.5211</v>
          </cell>
          <cell r="B86" t="str">
            <v>Döïng coät beâ toâng baèng thuû coâng (chieáu cao £ 8m)</v>
          </cell>
          <cell r="C86" t="str">
            <v>coät</v>
          </cell>
          <cell r="D86">
            <v>8490</v>
          </cell>
          <cell r="E86">
            <v>74917</v>
          </cell>
          <cell r="G86" t="str">
            <v>05.5211</v>
          </cell>
        </row>
        <row r="87">
          <cell r="A87" t="str">
            <v>05.5212</v>
          </cell>
          <cell r="B87" t="str">
            <v>Döïng coät beâ toâng baèng thuû coâng (chieáu cao £ 10m)</v>
          </cell>
          <cell r="C87" t="str">
            <v>coät</v>
          </cell>
          <cell r="D87">
            <v>8490</v>
          </cell>
          <cell r="E87">
            <v>80605</v>
          </cell>
          <cell r="G87" t="str">
            <v>05.5212</v>
          </cell>
        </row>
        <row r="88">
          <cell r="A88" t="str">
            <v>05.5213</v>
          </cell>
          <cell r="B88" t="str">
            <v>Döïng coät beâ toâng baèng thuû coâng (chieáu cao £ 12m)</v>
          </cell>
          <cell r="C88" t="str">
            <v>coät</v>
          </cell>
          <cell r="D88">
            <v>8490</v>
          </cell>
          <cell r="E88">
            <v>86293</v>
          </cell>
          <cell r="G88" t="str">
            <v>05.5213</v>
          </cell>
        </row>
        <row r="89">
          <cell r="A89" t="str">
            <v>05.5214</v>
          </cell>
          <cell r="B89" t="str">
            <v>Döïng coät beâ toâng baèng thuû coâng (chieáu cao £ 14m)</v>
          </cell>
          <cell r="C89" t="str">
            <v>coät</v>
          </cell>
          <cell r="D89">
            <v>8490</v>
          </cell>
          <cell r="E89">
            <v>107419</v>
          </cell>
          <cell r="G89" t="str">
            <v>05.5214</v>
          </cell>
        </row>
        <row r="90">
          <cell r="A90" t="str">
            <v>05.5215</v>
          </cell>
          <cell r="B90" t="str">
            <v>Döïng coät beâ toâng baèng thuû coâng (chieáu cao £ 16m)</v>
          </cell>
          <cell r="C90" t="str">
            <v>coät</v>
          </cell>
          <cell r="D90">
            <v>9854</v>
          </cell>
          <cell r="E90">
            <v>116844</v>
          </cell>
          <cell r="G90" t="str">
            <v>05.5215</v>
          </cell>
        </row>
        <row r="91">
          <cell r="A91" t="str">
            <v>05.5216</v>
          </cell>
          <cell r="B91" t="str">
            <v>Döïng coät beâ toâng baèng thuû coâng (chieáu cao £ 18m)</v>
          </cell>
          <cell r="C91" t="str">
            <v>coät</v>
          </cell>
          <cell r="D91">
            <v>9854</v>
          </cell>
          <cell r="E91">
            <v>152271</v>
          </cell>
          <cell r="G91" t="str">
            <v>05.5216</v>
          </cell>
        </row>
        <row r="92">
          <cell r="A92" t="str">
            <v>05.5217</v>
          </cell>
          <cell r="B92" t="str">
            <v>Döïng coät beâ toâng baèng thuû coâng (chieáu cao £ 20m)</v>
          </cell>
          <cell r="C92" t="str">
            <v>coät</v>
          </cell>
          <cell r="D92">
            <v>9854</v>
          </cell>
          <cell r="E92">
            <v>177460</v>
          </cell>
          <cell r="G92" t="str">
            <v>05.5217</v>
          </cell>
        </row>
        <row r="93">
          <cell r="A93" t="str">
            <v>05.5218</v>
          </cell>
          <cell r="B93" t="str">
            <v>Döïng coät beâ toâng baèng thuû coâng (chieáu cao &gt; 20m)</v>
          </cell>
          <cell r="C93" t="str">
            <v>coät</v>
          </cell>
          <cell r="D93">
            <v>9854</v>
          </cell>
          <cell r="E93">
            <v>193711</v>
          </cell>
          <cell r="G93" t="str">
            <v>05.5218</v>
          </cell>
        </row>
        <row r="94">
          <cell r="A94" t="str">
            <v>05.6011</v>
          </cell>
          <cell r="B94" t="str">
            <v>Laép ñaët xaø theùp cho coät ñôõ (troïng löôïng 25 kg)</v>
          </cell>
          <cell r="C94" t="str">
            <v>boä</v>
          </cell>
          <cell r="E94">
            <v>13161</v>
          </cell>
          <cell r="G94" t="str">
            <v>05.6011</v>
          </cell>
        </row>
        <row r="95">
          <cell r="A95" t="str">
            <v>05.6021</v>
          </cell>
          <cell r="B95" t="str">
            <v>Laép ñaët xaø theùp cho coät ñôõ (troïng löôïng 50 kg)</v>
          </cell>
          <cell r="C95" t="str">
            <v>boä</v>
          </cell>
          <cell r="E95">
            <v>17806</v>
          </cell>
          <cell r="G95" t="str">
            <v>05.6021</v>
          </cell>
        </row>
        <row r="96">
          <cell r="A96" t="str">
            <v>05.6031</v>
          </cell>
          <cell r="B96" t="str">
            <v>Laép ñaët xaø theùp cho coät ñôõ (troïng löôïng 100 kg)</v>
          </cell>
          <cell r="C96" t="str">
            <v>boä</v>
          </cell>
          <cell r="E96">
            <v>23999</v>
          </cell>
          <cell r="G96" t="str">
            <v>05.6031</v>
          </cell>
        </row>
        <row r="97">
          <cell r="A97" t="str">
            <v>05.6041</v>
          </cell>
          <cell r="B97" t="str">
            <v>Laép ñaët xaø theùp cho coät ñôõ (troïng löôïng 140 kg)</v>
          </cell>
          <cell r="C97" t="str">
            <v>boä</v>
          </cell>
          <cell r="E97">
            <v>28799</v>
          </cell>
          <cell r="G97" t="str">
            <v>05.6041</v>
          </cell>
        </row>
        <row r="98">
          <cell r="A98" t="str">
            <v>05.6051</v>
          </cell>
          <cell r="B98" t="str">
            <v>Laép ñaët xaø theùp cho coät ñôõ (troïng löôïng 230 kg)</v>
          </cell>
          <cell r="C98" t="str">
            <v>boä</v>
          </cell>
          <cell r="E98">
            <v>39792</v>
          </cell>
          <cell r="G98" t="str">
            <v>05.6051</v>
          </cell>
        </row>
        <row r="99">
          <cell r="A99" t="str">
            <v>05.6061</v>
          </cell>
          <cell r="B99" t="str">
            <v>Laép ñaët xaø theùp cho coät ñôõ (troïng löôïng 320 kg)</v>
          </cell>
          <cell r="C99" t="str">
            <v>boä</v>
          </cell>
          <cell r="E99">
            <v>50785</v>
          </cell>
          <cell r="G99" t="str">
            <v>05.6061</v>
          </cell>
        </row>
        <row r="100">
          <cell r="A100" t="str">
            <v>05.6071</v>
          </cell>
          <cell r="B100" t="str">
            <v>Laép ñaët xaø theùp cho coät ñôõ (troïng löôïng 410 kg)</v>
          </cell>
          <cell r="C100" t="str">
            <v>boä</v>
          </cell>
          <cell r="E100">
            <v>59920</v>
          </cell>
          <cell r="G100" t="str">
            <v>05.6071</v>
          </cell>
        </row>
        <row r="101">
          <cell r="A101" t="str">
            <v>05.6081</v>
          </cell>
          <cell r="B101" t="str">
            <v>Laép ñaët xaø theùp cho coät ñôõ (troïng löôïng 500 kg)</v>
          </cell>
          <cell r="C101" t="str">
            <v>boä</v>
          </cell>
          <cell r="E101">
            <v>70759</v>
          </cell>
          <cell r="G101" t="str">
            <v>05.6081</v>
          </cell>
        </row>
        <row r="102">
          <cell r="A102" t="str">
            <v>05.6012</v>
          </cell>
          <cell r="B102" t="str">
            <v>Laép ñaët xaø theùp cho coät neùo (troïng löôïng 25 kg)</v>
          </cell>
          <cell r="C102" t="str">
            <v>boä</v>
          </cell>
          <cell r="E102">
            <v>17496</v>
          </cell>
          <cell r="G102" t="str">
            <v>05.6012</v>
          </cell>
        </row>
        <row r="103">
          <cell r="A103" t="str">
            <v>05.6022</v>
          </cell>
          <cell r="B103" t="str">
            <v>Laép ñaët xaø theùp cho coät neùoõ (troïng löôïng 50 kg)</v>
          </cell>
          <cell r="C103" t="str">
            <v>boä</v>
          </cell>
          <cell r="E103">
            <v>23689</v>
          </cell>
          <cell r="G103" t="str">
            <v>05.6022</v>
          </cell>
        </row>
        <row r="104">
          <cell r="A104" t="str">
            <v>05.6032</v>
          </cell>
          <cell r="B104" t="str">
            <v>Laép ñaët xaø theùp cho coät neùo (troïng löôïng 100 kg)</v>
          </cell>
          <cell r="C104" t="str">
            <v>boä</v>
          </cell>
          <cell r="E104">
            <v>31896</v>
          </cell>
          <cell r="G104" t="str">
            <v>05.6032</v>
          </cell>
        </row>
        <row r="105">
          <cell r="A105" t="str">
            <v>05.6042</v>
          </cell>
          <cell r="B105" t="str">
            <v>Laép ñaët xaø theùp cho coät neùo (troïng löôïng 140 kg)</v>
          </cell>
          <cell r="C105" t="str">
            <v>boä</v>
          </cell>
          <cell r="E105">
            <v>38244</v>
          </cell>
          <cell r="G105" t="str">
            <v>05.6042</v>
          </cell>
        </row>
        <row r="106">
          <cell r="A106" t="str">
            <v>05.6052</v>
          </cell>
          <cell r="B106" t="str">
            <v>Laép ñaët xaø theùp cho coät neùo (troïng löôïng 230 kg)</v>
          </cell>
          <cell r="C106" t="str">
            <v>boä</v>
          </cell>
          <cell r="E106">
            <v>52798</v>
          </cell>
          <cell r="G106" t="str">
            <v>05.6052</v>
          </cell>
        </row>
        <row r="107">
          <cell r="A107" t="str">
            <v>05.6062</v>
          </cell>
          <cell r="B107" t="str">
            <v>Laép ñaët xaø theùp cho coät neùo (troïng löôïng 320 kg)</v>
          </cell>
          <cell r="C107" t="str">
            <v>boä</v>
          </cell>
          <cell r="E107">
            <v>67507</v>
          </cell>
          <cell r="G107" t="str">
            <v>05.6062</v>
          </cell>
        </row>
        <row r="108">
          <cell r="A108" t="str">
            <v>05.6072</v>
          </cell>
          <cell r="B108" t="str">
            <v>Laép ñaët xaø theùp cho coät neùo (troïng löôïng 410 kg)</v>
          </cell>
          <cell r="C108" t="str">
            <v>boä</v>
          </cell>
          <cell r="E108">
            <v>79584</v>
          </cell>
          <cell r="G108" t="str">
            <v>05.6072</v>
          </cell>
        </row>
        <row r="109">
          <cell r="A109" t="str">
            <v>05.6082</v>
          </cell>
          <cell r="B109" t="str">
            <v>Laép ñaët xaø theùp cho coät neùo (troïng löôïng 500 kg)</v>
          </cell>
          <cell r="C109" t="str">
            <v>boä</v>
          </cell>
          <cell r="E109">
            <v>93984</v>
          </cell>
          <cell r="G109" t="str">
            <v>05.6082</v>
          </cell>
        </row>
        <row r="110">
          <cell r="A110" t="str">
            <v>05.6043</v>
          </cell>
          <cell r="B110" t="str">
            <v>Laép ñaët xaø theùp cho coät ñuùp (troïng löôïng 140 kg)</v>
          </cell>
          <cell r="C110" t="str">
            <v>boä</v>
          </cell>
          <cell r="E110">
            <v>32515</v>
          </cell>
          <cell r="G110" t="str">
            <v>05.6043</v>
          </cell>
        </row>
        <row r="111">
          <cell r="A111" t="str">
            <v>05.6053</v>
          </cell>
          <cell r="B111" t="str">
            <v>Laép ñaët xaø theùp cho coät ñuùp (troïng löôïng 230 kg)</v>
          </cell>
          <cell r="C111" t="str">
            <v>boä</v>
          </cell>
          <cell r="E111">
            <v>46295</v>
          </cell>
          <cell r="G111" t="str">
            <v>05.6053</v>
          </cell>
        </row>
        <row r="112">
          <cell r="A112" t="str">
            <v>05.6063</v>
          </cell>
          <cell r="B112" t="str">
            <v>Laép ñaët xaø theùp cho coät ñuùp (troïng löôïng 320 kg)</v>
          </cell>
          <cell r="C112" t="str">
            <v>boä</v>
          </cell>
          <cell r="E112">
            <v>58062</v>
          </cell>
          <cell r="G112" t="str">
            <v>05.6063</v>
          </cell>
        </row>
        <row r="113">
          <cell r="A113" t="str">
            <v>05.6073</v>
          </cell>
          <cell r="B113" t="str">
            <v>Laép ñaët xaø theùp cho coät ñuùp (troïng löôïng 410 kg)</v>
          </cell>
          <cell r="C113" t="str">
            <v>boä</v>
          </cell>
          <cell r="E113">
            <v>64101</v>
          </cell>
          <cell r="G113" t="str">
            <v>05.6073</v>
          </cell>
        </row>
        <row r="114">
          <cell r="A114" t="str">
            <v>05.6083</v>
          </cell>
          <cell r="B114" t="str">
            <v>Laép ñaët xaø theùp cho coät ñuùp (troïng löôïng 500 kg)</v>
          </cell>
          <cell r="C114" t="str">
            <v>boä</v>
          </cell>
          <cell r="E114">
            <v>69985</v>
          </cell>
          <cell r="G114" t="str">
            <v>05.6083</v>
          </cell>
        </row>
        <row r="115">
          <cell r="A115" t="str">
            <v>05.6093</v>
          </cell>
          <cell r="B115" t="str">
            <v>Laép ñaët xaø theùp cho coät ñuùp (troïng löôïng 750 kg)</v>
          </cell>
          <cell r="C115" t="str">
            <v>boä</v>
          </cell>
          <cell r="E115">
            <v>89648</v>
          </cell>
          <cell r="G115" t="str">
            <v>05.6093</v>
          </cell>
        </row>
        <row r="116">
          <cell r="A116" t="str">
            <v>05.6103</v>
          </cell>
          <cell r="B116" t="str">
            <v>Laép ñaët xaø theùp cho coät ñuùp (troïng löôïng 1000 kg)</v>
          </cell>
          <cell r="C116" t="str">
            <v>boä</v>
          </cell>
          <cell r="E116">
            <v>105751</v>
          </cell>
          <cell r="G116" t="str">
            <v>05.6103</v>
          </cell>
        </row>
        <row r="117">
          <cell r="A117" t="str">
            <v>05.6044</v>
          </cell>
          <cell r="B117" t="str">
            <v>Laép ñaët xaø theùp cho coät ñuùp (troïng löôïng 140 kg)</v>
          </cell>
          <cell r="C117" t="str">
            <v>boä</v>
          </cell>
          <cell r="E117">
            <v>36076</v>
          </cell>
          <cell r="G117" t="str">
            <v>05.6044</v>
          </cell>
        </row>
        <row r="118">
          <cell r="A118" t="str">
            <v>05.6054</v>
          </cell>
          <cell r="B118" t="str">
            <v>Laép ñaët xaø theùp cho coät ñuùp (troïng löôïng 230 kg)</v>
          </cell>
          <cell r="C118" t="str">
            <v>boä</v>
          </cell>
          <cell r="E118">
            <v>51559</v>
          </cell>
          <cell r="G118" t="str">
            <v>05.6054</v>
          </cell>
        </row>
        <row r="119">
          <cell r="A119" t="str">
            <v>05.6064</v>
          </cell>
          <cell r="B119" t="str">
            <v>Laép ñaët xaø theùp cho coät ñuùp (troïng löôïng 320 kg)</v>
          </cell>
          <cell r="C119" t="str">
            <v>boä</v>
          </cell>
          <cell r="E119">
            <v>64565</v>
          </cell>
          <cell r="G119" t="str">
            <v>05.6064</v>
          </cell>
        </row>
        <row r="120">
          <cell r="A120" t="str">
            <v>05.6074</v>
          </cell>
          <cell r="B120" t="str">
            <v>Laép ñaët xaø theùp cho coät ñuùp (troïng löôïng 410 kg)</v>
          </cell>
          <cell r="C120" t="str">
            <v>boä</v>
          </cell>
          <cell r="E120">
            <v>71223</v>
          </cell>
          <cell r="G120" t="str">
            <v>05.6074</v>
          </cell>
        </row>
        <row r="121">
          <cell r="A121" t="str">
            <v>05.6084</v>
          </cell>
          <cell r="B121" t="str">
            <v>Laép ñaët xaø theùp cho coät ñuùp (troïng löôïng 500 kg)</v>
          </cell>
          <cell r="C121" t="str">
            <v>boä</v>
          </cell>
          <cell r="E121">
            <v>77726</v>
          </cell>
          <cell r="G121" t="str">
            <v>05.6084</v>
          </cell>
        </row>
        <row r="122">
          <cell r="A122" t="str">
            <v>05.6094</v>
          </cell>
          <cell r="B122" t="str">
            <v>Laép ñaët xaø theùp cho coät ñuùp (troïng löôïng 750 kg)</v>
          </cell>
          <cell r="C122" t="str">
            <v>boä</v>
          </cell>
          <cell r="E122">
            <v>99558</v>
          </cell>
          <cell r="G122" t="str">
            <v>05.6094</v>
          </cell>
        </row>
        <row r="123">
          <cell r="A123" t="str">
            <v>05.6104</v>
          </cell>
          <cell r="B123" t="str">
            <v>Laép ñaët xaø theùp cho coät ñuùp (troïng löôïng 1000 kg)</v>
          </cell>
          <cell r="C123" t="str">
            <v>boä</v>
          </cell>
          <cell r="E123">
            <v>117518</v>
          </cell>
          <cell r="G123" t="str">
            <v>05.6104</v>
          </cell>
        </row>
        <row r="124">
          <cell r="A124" t="str">
            <v>06.1105</v>
          </cell>
          <cell r="B124" t="str">
            <v>Laép ñaët söù ñöùng 22 kV</v>
          </cell>
          <cell r="C124" t="str">
            <v>söù</v>
          </cell>
          <cell r="D124">
            <v>155</v>
          </cell>
          <cell r="E124">
            <v>3499.2</v>
          </cell>
          <cell r="G124" t="str">
            <v>06.1105</v>
          </cell>
        </row>
        <row r="125">
          <cell r="A125" t="str">
            <v>06.1106</v>
          </cell>
          <cell r="B125" t="str">
            <v>Laép ñaët söù ñöùng 35 kV</v>
          </cell>
          <cell r="C125" t="str">
            <v>söù</v>
          </cell>
          <cell r="D125">
            <v>155</v>
          </cell>
          <cell r="E125">
            <v>4459.2</v>
          </cell>
          <cell r="G125" t="str">
            <v>06.1106</v>
          </cell>
        </row>
        <row r="126">
          <cell r="A126" t="str">
            <v>06.1213</v>
          </cell>
          <cell r="B126" t="str">
            <v>Laép ñaët söù ñöùng haï theá loaïi 2 söù</v>
          </cell>
          <cell r="C126" t="str">
            <v>söù</v>
          </cell>
          <cell r="D126">
            <v>4735.5</v>
          </cell>
          <cell r="E126">
            <v>2884.3</v>
          </cell>
          <cell r="G126" t="str">
            <v>06.1213</v>
          </cell>
        </row>
        <row r="127">
          <cell r="A127" t="str">
            <v>06.1214</v>
          </cell>
          <cell r="B127" t="str">
            <v>Laép ñaët söù ñöùng haï theá loaïi 3 söù</v>
          </cell>
          <cell r="C127" t="str">
            <v>söù</v>
          </cell>
          <cell r="D127">
            <v>14490</v>
          </cell>
          <cell r="E127">
            <v>4017.4</v>
          </cell>
          <cell r="G127" t="str">
            <v>06.1214</v>
          </cell>
        </row>
        <row r="128">
          <cell r="A128" t="str">
            <v>06.1215</v>
          </cell>
          <cell r="B128" t="str">
            <v>Laép ñaët söù ñöùng haï theá loaïi 4 söù</v>
          </cell>
          <cell r="C128" t="str">
            <v>söù</v>
          </cell>
          <cell r="D128">
            <v>21000</v>
          </cell>
          <cell r="E128">
            <v>5665.5</v>
          </cell>
          <cell r="G128" t="str">
            <v>06.1215</v>
          </cell>
        </row>
        <row r="129">
          <cell r="A129" t="str">
            <v>06.1411</v>
          </cell>
          <cell r="B129" t="str">
            <v>Laép ñaët chuoãi söù ñôõ £ 2 baùt chieàu cao £ 20m</v>
          </cell>
          <cell r="C129" t="str">
            <v>chuoãi</v>
          </cell>
          <cell r="D129">
            <v>405</v>
          </cell>
          <cell r="E129">
            <v>2925</v>
          </cell>
          <cell r="G129" t="str">
            <v>06.1411</v>
          </cell>
        </row>
        <row r="130">
          <cell r="A130" t="str">
            <v>06.1412</v>
          </cell>
          <cell r="B130" t="str">
            <v>Laép ñaët chuoãi söù ñôõ £ 2 baùt chieàu cao £ 30m</v>
          </cell>
          <cell r="C130" t="str">
            <v>chuoãi</v>
          </cell>
          <cell r="D130">
            <v>405</v>
          </cell>
          <cell r="E130">
            <v>3738</v>
          </cell>
          <cell r="G130" t="str">
            <v>06.1412</v>
          </cell>
        </row>
        <row r="131">
          <cell r="A131" t="str">
            <v>06.1421</v>
          </cell>
          <cell r="B131" t="str">
            <v>Laép ñaët chuoãi söù ñôõ £ 5 baùt chieàu cao £ 20m</v>
          </cell>
          <cell r="C131" t="str">
            <v>chuoãi</v>
          </cell>
          <cell r="D131">
            <v>610</v>
          </cell>
          <cell r="E131">
            <v>6500</v>
          </cell>
          <cell r="G131" t="str">
            <v>06.1421</v>
          </cell>
        </row>
        <row r="132">
          <cell r="A132" t="str">
            <v>06.1422</v>
          </cell>
          <cell r="B132" t="str">
            <v>Laép ñaët chuoãi söù ñôõ £ 5 baùt chieàu cao £ 30m</v>
          </cell>
          <cell r="C132" t="str">
            <v>chuoãi</v>
          </cell>
          <cell r="D132">
            <v>610</v>
          </cell>
          <cell r="E132">
            <v>6825</v>
          </cell>
          <cell r="G132" t="str">
            <v>06.1422</v>
          </cell>
        </row>
        <row r="133">
          <cell r="A133" t="str">
            <v>06.1431</v>
          </cell>
          <cell r="B133" t="str">
            <v>Laép ñaët chuoãi söù ñôõ £ 8 baùt chieàu cao £ 20m</v>
          </cell>
          <cell r="C133" t="str">
            <v>chuoãi</v>
          </cell>
          <cell r="D133">
            <v>975</v>
          </cell>
          <cell r="E133">
            <v>10401</v>
          </cell>
          <cell r="G133" t="str">
            <v>06.1431</v>
          </cell>
        </row>
        <row r="134">
          <cell r="A134" t="str">
            <v>06.1432</v>
          </cell>
          <cell r="B134" t="str">
            <v>Laép ñaët chuoãi söù ñôõ £ 8 baùt chieàu cao £ 30m</v>
          </cell>
          <cell r="C134" t="str">
            <v>chuoãi</v>
          </cell>
          <cell r="D134">
            <v>975</v>
          </cell>
          <cell r="E134">
            <v>10888</v>
          </cell>
          <cell r="G134" t="str">
            <v>06.1432</v>
          </cell>
        </row>
        <row r="135">
          <cell r="A135" t="str">
            <v>06.1441</v>
          </cell>
          <cell r="B135" t="str">
            <v>Laép ñaët chuoãi söù ñôõ £ 11 baùt chieàu cao £ 20m</v>
          </cell>
          <cell r="C135" t="str">
            <v>chuoãi</v>
          </cell>
          <cell r="D135">
            <v>1335</v>
          </cell>
          <cell r="E135">
            <v>14626</v>
          </cell>
          <cell r="G135" t="str">
            <v>06.1441</v>
          </cell>
        </row>
        <row r="136">
          <cell r="A136" t="str">
            <v>06.1442</v>
          </cell>
          <cell r="B136" t="str">
            <v>Laép ñaët chuoãi söù ñôõ £ 11 baùt chieàu cao £ 30m</v>
          </cell>
          <cell r="C136" t="str">
            <v>chuoãi</v>
          </cell>
          <cell r="D136">
            <v>1335</v>
          </cell>
          <cell r="E136">
            <v>15438</v>
          </cell>
          <cell r="G136" t="str">
            <v>06.1442</v>
          </cell>
        </row>
        <row r="137">
          <cell r="A137" t="str">
            <v>06.1511</v>
          </cell>
          <cell r="B137" t="str">
            <v>Laép ñaët chuoãi söù neùo £ 2 baùt chieàu cao £ 20m</v>
          </cell>
          <cell r="C137" t="str">
            <v>chuoãi</v>
          </cell>
          <cell r="D137">
            <v>405</v>
          </cell>
          <cell r="E137">
            <v>3088</v>
          </cell>
          <cell r="G137" t="str">
            <v>06.1511</v>
          </cell>
        </row>
        <row r="138">
          <cell r="A138" t="str">
            <v>06.1512</v>
          </cell>
          <cell r="B138" t="str">
            <v>Laép ñaët chuoãi söù neùo £ 2 baùt chieàu cao £ 30m</v>
          </cell>
          <cell r="C138" t="str">
            <v>chuoãi</v>
          </cell>
          <cell r="D138">
            <v>405</v>
          </cell>
          <cell r="E138">
            <v>3900</v>
          </cell>
          <cell r="G138" t="str">
            <v>06.1512</v>
          </cell>
        </row>
        <row r="139">
          <cell r="A139" t="str">
            <v>06.1521</v>
          </cell>
          <cell r="B139" t="str">
            <v>Laép ñaët chuoãi söù neùo £ 5 baùt chieàu cao £ 20m</v>
          </cell>
          <cell r="C139" t="str">
            <v>chuoãi</v>
          </cell>
          <cell r="D139">
            <v>610</v>
          </cell>
          <cell r="E139">
            <v>7313</v>
          </cell>
          <cell r="G139" t="str">
            <v>06.1521</v>
          </cell>
        </row>
        <row r="140">
          <cell r="A140" t="str">
            <v>06.1522</v>
          </cell>
          <cell r="B140" t="str">
            <v>Laép ñaët chuoãi söù neùo £ 5 baùt chieàu cao £ 30m</v>
          </cell>
          <cell r="C140" t="str">
            <v>chuoãi</v>
          </cell>
          <cell r="D140">
            <v>610</v>
          </cell>
          <cell r="E140">
            <v>7638</v>
          </cell>
          <cell r="G140" t="str">
            <v>06.1522</v>
          </cell>
        </row>
        <row r="141">
          <cell r="A141" t="str">
            <v>06.1531</v>
          </cell>
          <cell r="B141" t="str">
            <v>Laép ñaët chuoãi söù neùo £ 8 baùt chieàu cao £ 20m</v>
          </cell>
          <cell r="C141" t="str">
            <v>chuoãi</v>
          </cell>
          <cell r="D141">
            <v>975</v>
          </cell>
          <cell r="E141">
            <v>11538</v>
          </cell>
          <cell r="G141" t="str">
            <v>06.1531</v>
          </cell>
        </row>
        <row r="142">
          <cell r="A142" t="str">
            <v>06.1532</v>
          </cell>
          <cell r="B142" t="str">
            <v>Laép ñaët chuoãi söù neùo £ 8 baùt chieàu cao £ 30m</v>
          </cell>
          <cell r="C142" t="str">
            <v>chuoãi</v>
          </cell>
          <cell r="D142">
            <v>975</v>
          </cell>
          <cell r="E142">
            <v>12188</v>
          </cell>
          <cell r="G142" t="str">
            <v>06.1532</v>
          </cell>
        </row>
        <row r="143">
          <cell r="A143" t="str">
            <v>06.1541</v>
          </cell>
          <cell r="B143" t="str">
            <v>Laép ñaët chuoãi söù neùo £ 11 baùt chieàu cao £ 20m</v>
          </cell>
          <cell r="C143" t="str">
            <v>chuoãi</v>
          </cell>
          <cell r="D143">
            <v>1335</v>
          </cell>
          <cell r="E143">
            <v>16413</v>
          </cell>
          <cell r="G143" t="str">
            <v>06.1541</v>
          </cell>
        </row>
        <row r="144">
          <cell r="A144" t="str">
            <v>06.1542</v>
          </cell>
          <cell r="B144" t="str">
            <v>Laép ñaët chuoãi söù neùo £ 11 baùt chieàu cao £ 30m</v>
          </cell>
          <cell r="C144" t="str">
            <v>chuoãi</v>
          </cell>
          <cell r="D144">
            <v>1335</v>
          </cell>
          <cell r="E144">
            <v>17389</v>
          </cell>
          <cell r="G144" t="str">
            <v>06.1542</v>
          </cell>
        </row>
        <row r="145">
          <cell r="A145" t="str">
            <v>06.2011</v>
          </cell>
          <cell r="B145" t="str">
            <v>Laép taï choáng rung (Coät coù chieàu cao £ 20m)</v>
          </cell>
          <cell r="C145" t="str">
            <v>boä</v>
          </cell>
          <cell r="E145">
            <v>5850</v>
          </cell>
          <cell r="G145" t="str">
            <v>06.2011</v>
          </cell>
        </row>
        <row r="146">
          <cell r="A146" t="str">
            <v>06.2012</v>
          </cell>
          <cell r="B146" t="str">
            <v>Laép taï choáng rung (Coät coù chieàu cao £ 30m)</v>
          </cell>
          <cell r="C146" t="str">
            <v>boä</v>
          </cell>
          <cell r="E146">
            <v>6175</v>
          </cell>
          <cell r="G146" t="str">
            <v>06.2012</v>
          </cell>
        </row>
        <row r="147">
          <cell r="A147" t="str">
            <v>06.2013</v>
          </cell>
          <cell r="B147" t="str">
            <v>Laép taï choáng rung (Coät coù chieàu cao £ 40m)</v>
          </cell>
          <cell r="C147" t="str">
            <v>boä</v>
          </cell>
          <cell r="E147">
            <v>6988</v>
          </cell>
          <cell r="G147" t="str">
            <v>06.2013</v>
          </cell>
        </row>
        <row r="148">
          <cell r="A148" t="str">
            <v>06.2014</v>
          </cell>
          <cell r="B148" t="str">
            <v>Laép taï choáng rung (Coät coù chieàu cao £ 50m)</v>
          </cell>
          <cell r="C148" t="str">
            <v>boä</v>
          </cell>
          <cell r="E148">
            <v>7963</v>
          </cell>
          <cell r="G148" t="str">
            <v>06.2014</v>
          </cell>
        </row>
        <row r="149">
          <cell r="A149" t="str">
            <v>06.2015</v>
          </cell>
          <cell r="B149" t="str">
            <v>Laép taï choáng rung (Coät coù chieàu cao &gt; 50m)</v>
          </cell>
          <cell r="C149" t="str">
            <v>boä</v>
          </cell>
          <cell r="E149">
            <v>8776</v>
          </cell>
          <cell r="G149" t="str">
            <v>06.2015</v>
          </cell>
        </row>
        <row r="150">
          <cell r="A150" t="str">
            <v>06.2110</v>
          </cell>
          <cell r="B150" t="str">
            <v>Laép ñaët coå deà</v>
          </cell>
          <cell r="C150" t="str">
            <v>boä</v>
          </cell>
          <cell r="E150">
            <v>5688</v>
          </cell>
          <cell r="G150" t="str">
            <v>06.2110</v>
          </cell>
        </row>
        <row r="151">
          <cell r="A151" t="str">
            <v>06.2120</v>
          </cell>
          <cell r="B151" t="str">
            <v>Laép ñaët daây neùo </v>
          </cell>
          <cell r="C151" t="str">
            <v>boä</v>
          </cell>
          <cell r="E151">
            <v>7313</v>
          </cell>
          <cell r="G151" t="str">
            <v>06.2120</v>
          </cell>
        </row>
        <row r="152">
          <cell r="A152" t="str">
            <v>06.2141</v>
          </cell>
          <cell r="B152" t="str">
            <v>Laép ñaët khoùa ñôõ daây choáng seùt tieát dieän £ 70 (Coät coù chieàu cao £ 20m)</v>
          </cell>
          <cell r="C152" t="str">
            <v>boä</v>
          </cell>
          <cell r="E152">
            <v>1788</v>
          </cell>
          <cell r="G152" t="str">
            <v>06.2141</v>
          </cell>
        </row>
        <row r="153">
          <cell r="A153" t="str">
            <v>06.2142</v>
          </cell>
          <cell r="B153" t="str">
            <v>Laép ñaët khoùa ñôõ daây choáng seùt tieát dieän £ 70 (Coät coù chieàu cao £ 30m)</v>
          </cell>
          <cell r="C153" t="str">
            <v>boä</v>
          </cell>
          <cell r="E153">
            <v>1950</v>
          </cell>
          <cell r="G153" t="str">
            <v>06.2142</v>
          </cell>
        </row>
        <row r="154">
          <cell r="A154" t="str">
            <v>06.2151</v>
          </cell>
          <cell r="B154" t="str">
            <v>Laép ñaët khoùa ñôõ daây choáng seùt tieát dieän £ 240 (Coät coù chieàu cao £ 20m)</v>
          </cell>
          <cell r="C154" t="str">
            <v>boä</v>
          </cell>
          <cell r="E154">
            <v>2763</v>
          </cell>
          <cell r="G154" t="str">
            <v>06.2151</v>
          </cell>
        </row>
        <row r="155">
          <cell r="A155" t="str">
            <v>06.2152</v>
          </cell>
          <cell r="B155" t="str">
            <v>Laép ñaët khoùa ñôõ daây choáng seùt tieát dieän £ 240 (Coät coù chieàu cao £ 30m)</v>
          </cell>
          <cell r="C155" t="str">
            <v>boä</v>
          </cell>
          <cell r="E155">
            <v>2925</v>
          </cell>
          <cell r="G155" t="str">
            <v>06.2152</v>
          </cell>
        </row>
        <row r="156">
          <cell r="A156" t="str">
            <v>06.2161</v>
          </cell>
          <cell r="B156" t="str">
            <v>Laép ñaët khoùa ñôõ daây choáng seùt tieát dieän &gt; 240 (Coät coù chieàu cao £ 20m)</v>
          </cell>
          <cell r="C156" t="str">
            <v>boä</v>
          </cell>
          <cell r="E156">
            <v>5688</v>
          </cell>
          <cell r="G156" t="str">
            <v>06.2161</v>
          </cell>
        </row>
        <row r="157">
          <cell r="A157" t="str">
            <v>06.2162</v>
          </cell>
          <cell r="B157" t="str">
            <v>Laép ñaët khoùa ñôõ daây choáng seùt tieát dieän &gt; 240 (Coät coù chieàu cao £ 30m)</v>
          </cell>
          <cell r="C157" t="str">
            <v>boä</v>
          </cell>
          <cell r="E157">
            <v>5850</v>
          </cell>
          <cell r="G157" t="str">
            <v>06.2162</v>
          </cell>
        </row>
        <row r="158">
          <cell r="A158" t="str">
            <v>06.5011</v>
          </cell>
          <cell r="B158" t="str">
            <v>Vöôït ñöôøng daây thoâng tin tieát dieän daây £ 50</v>
          </cell>
          <cell r="C158" t="str">
            <v>V.trí</v>
          </cell>
          <cell r="D158">
            <v>75046</v>
          </cell>
          <cell r="E158">
            <v>78346</v>
          </cell>
          <cell r="G158" t="str">
            <v>06.5011</v>
          </cell>
        </row>
        <row r="159">
          <cell r="A159" t="str">
            <v>06.5012</v>
          </cell>
          <cell r="B159" t="str">
            <v>Vöôït ñöôøng daây thoâng tin tieát dieän daây £ 95</v>
          </cell>
          <cell r="C159" t="str">
            <v>V.trí</v>
          </cell>
          <cell r="D159">
            <v>104623</v>
          </cell>
          <cell r="E159">
            <v>90887</v>
          </cell>
          <cell r="G159" t="str">
            <v>06.5012</v>
          </cell>
        </row>
        <row r="160">
          <cell r="A160" t="str">
            <v>06.5013</v>
          </cell>
          <cell r="B160" t="str">
            <v>Vöôït ñöôøng daây thoâng tin tieát dieän daây £ 150</v>
          </cell>
          <cell r="C160" t="str">
            <v>V.trí</v>
          </cell>
          <cell r="D160">
            <v>134516</v>
          </cell>
          <cell r="E160">
            <v>127737</v>
          </cell>
          <cell r="G160" t="str">
            <v>06.5013</v>
          </cell>
        </row>
        <row r="161">
          <cell r="A161" t="str">
            <v>06.5014</v>
          </cell>
          <cell r="B161" t="str">
            <v>Vöôït ñöôøng daây thoâng tin tieát dieän daây £ 240</v>
          </cell>
          <cell r="C161" t="str">
            <v>V.trí</v>
          </cell>
          <cell r="D161">
            <v>163462</v>
          </cell>
          <cell r="E161">
            <v>143530</v>
          </cell>
          <cell r="G161" t="str">
            <v>06.5014</v>
          </cell>
        </row>
        <row r="162">
          <cell r="A162" t="str">
            <v>06.5015</v>
          </cell>
          <cell r="B162" t="str">
            <v>Vöôït ñöôøng daây thoâng tin tieát dieän daây &gt; 240</v>
          </cell>
          <cell r="C162" t="str">
            <v>V.trí</v>
          </cell>
          <cell r="D162">
            <v>223247</v>
          </cell>
          <cell r="E162">
            <v>226521</v>
          </cell>
          <cell r="G162" t="str">
            <v>06.5015</v>
          </cell>
        </row>
        <row r="163">
          <cell r="A163" t="str">
            <v>06.5011</v>
          </cell>
          <cell r="B163" t="str">
            <v>Vöôït ñöôøng daây haï theá tieát dieän daây £ 50</v>
          </cell>
          <cell r="C163" t="str">
            <v>V.trí</v>
          </cell>
          <cell r="D163">
            <v>75046</v>
          </cell>
          <cell r="E163">
            <v>78346</v>
          </cell>
          <cell r="G163" t="str">
            <v>06.5011</v>
          </cell>
        </row>
        <row r="164">
          <cell r="A164" t="str">
            <v>06.5012</v>
          </cell>
          <cell r="B164" t="str">
            <v>Vöôït ñöôøng daây haï theá tieát dieän daây £ 95</v>
          </cell>
          <cell r="C164" t="str">
            <v>V.trí</v>
          </cell>
          <cell r="D164">
            <v>104623</v>
          </cell>
          <cell r="E164">
            <v>90887</v>
          </cell>
          <cell r="G164" t="str">
            <v>06.5012</v>
          </cell>
        </row>
        <row r="165">
          <cell r="A165" t="str">
            <v>06.5013</v>
          </cell>
          <cell r="B165" t="str">
            <v>Vöôït ñöôøng daây haï theá tieát dieän daây £ 150</v>
          </cell>
          <cell r="C165" t="str">
            <v>V.trí</v>
          </cell>
          <cell r="D165">
            <v>134516</v>
          </cell>
          <cell r="E165">
            <v>127737</v>
          </cell>
          <cell r="G165" t="str">
            <v>06.5013</v>
          </cell>
        </row>
        <row r="166">
          <cell r="A166" t="str">
            <v>06.5014</v>
          </cell>
          <cell r="B166" t="str">
            <v>Vöôït ñöôøng daây haï theá tieát dieän daây £ 240</v>
          </cell>
          <cell r="C166" t="str">
            <v>V.trí</v>
          </cell>
          <cell r="D166">
            <v>163462</v>
          </cell>
          <cell r="E166">
            <v>143530</v>
          </cell>
          <cell r="G166" t="str">
            <v>06.5014</v>
          </cell>
        </row>
        <row r="167">
          <cell r="A167" t="str">
            <v>06.5015</v>
          </cell>
          <cell r="B167" t="str">
            <v>Vöôït ñöôøng daây haï theá tieát dieän daây &gt; 240</v>
          </cell>
          <cell r="C167" t="str">
            <v>V.trí</v>
          </cell>
          <cell r="D167">
            <v>223247</v>
          </cell>
          <cell r="E167">
            <v>226521</v>
          </cell>
          <cell r="G167" t="str">
            <v>06.5015</v>
          </cell>
        </row>
        <row r="168">
          <cell r="A168" t="str">
            <v>06.5021</v>
          </cell>
          <cell r="B168" t="str">
            <v>Vöôït ñöôøng daây 35 kV tieát dieän daây £ 50</v>
          </cell>
          <cell r="C168" t="str">
            <v>V.trí</v>
          </cell>
          <cell r="D168">
            <v>119570</v>
          </cell>
          <cell r="E168">
            <v>105596</v>
          </cell>
          <cell r="G168" t="str">
            <v>06.5021</v>
          </cell>
        </row>
        <row r="169">
          <cell r="A169" t="str">
            <v>06.5022</v>
          </cell>
          <cell r="B169" t="str">
            <v>Vöôït ñöôøng daây 35 kV tieát dieän daây £ 95</v>
          </cell>
          <cell r="C169" t="str">
            <v>V.trí</v>
          </cell>
          <cell r="D169">
            <v>149462</v>
          </cell>
          <cell r="E169">
            <v>121544</v>
          </cell>
          <cell r="G169" t="str">
            <v>06.5022</v>
          </cell>
        </row>
        <row r="170">
          <cell r="A170" t="str">
            <v>06.5023</v>
          </cell>
          <cell r="B170" t="str">
            <v>Vöôït ñöôøng daây 35 kV tieát dieän daây £ 150</v>
          </cell>
          <cell r="C170" t="str">
            <v>V.trí</v>
          </cell>
          <cell r="D170">
            <v>178093</v>
          </cell>
          <cell r="E170">
            <v>148495</v>
          </cell>
          <cell r="G170" t="str">
            <v>06.5023</v>
          </cell>
        </row>
        <row r="171">
          <cell r="A171" t="str">
            <v>06.5024</v>
          </cell>
          <cell r="B171" t="str">
            <v>Vöôït ñöôøng daây 35 kV tieát dieän daây £ 240</v>
          </cell>
          <cell r="C171" t="str">
            <v>V.trí</v>
          </cell>
          <cell r="D171">
            <v>224193</v>
          </cell>
          <cell r="E171">
            <v>166446</v>
          </cell>
          <cell r="G171" t="str">
            <v>06.5024</v>
          </cell>
        </row>
        <row r="172">
          <cell r="A172" t="str">
            <v>06.5025</v>
          </cell>
          <cell r="B172" t="str">
            <v>Vöôït ñöôøng daây 35 kV tieát dieän daây &gt; 240</v>
          </cell>
          <cell r="C172" t="str">
            <v>V.trí</v>
          </cell>
          <cell r="D172">
            <v>313870</v>
          </cell>
          <cell r="E172">
            <v>290467</v>
          </cell>
          <cell r="G172" t="str">
            <v>06.5025</v>
          </cell>
        </row>
        <row r="173">
          <cell r="A173" t="str">
            <v>06.5061</v>
          </cell>
          <cell r="B173" t="str">
            <v>Vöôït ñöôøng giao thoâng &gt;10m tieát dieän daây £ 50</v>
          </cell>
          <cell r="C173" t="str">
            <v>V.trí</v>
          </cell>
          <cell r="D173">
            <v>177462</v>
          </cell>
          <cell r="E173">
            <v>143995</v>
          </cell>
          <cell r="G173" t="str">
            <v>06.5061</v>
          </cell>
        </row>
        <row r="174">
          <cell r="A174" t="str">
            <v>06.5062</v>
          </cell>
          <cell r="B174" t="str">
            <v>Vöôït ñöôøng giao thoâng &gt;10m tieát dieän daây £ 95</v>
          </cell>
          <cell r="C174" t="str">
            <v>V.trí</v>
          </cell>
          <cell r="D174">
            <v>252130</v>
          </cell>
          <cell r="E174">
            <v>190445</v>
          </cell>
          <cell r="G174" t="str">
            <v>06.5062</v>
          </cell>
        </row>
        <row r="175">
          <cell r="A175" t="str">
            <v>06.5063</v>
          </cell>
          <cell r="B175" t="str">
            <v>Vöôït ñöôøng giao thoâng &gt;10m tieát dieän daây £ 150</v>
          </cell>
          <cell r="C175" t="str">
            <v>V.trí</v>
          </cell>
          <cell r="D175">
            <v>328186</v>
          </cell>
          <cell r="E175">
            <v>233024</v>
          </cell>
          <cell r="G175" t="str">
            <v>06.5063</v>
          </cell>
        </row>
        <row r="176">
          <cell r="A176" t="str">
            <v>06.5064</v>
          </cell>
          <cell r="B176" t="str">
            <v>Vöôït ñöôøng giao thoâng &gt;10m tieát dieän daây £ 240</v>
          </cell>
          <cell r="C176" t="str">
            <v>V.trí</v>
          </cell>
          <cell r="D176">
            <v>285447</v>
          </cell>
          <cell r="E176">
            <v>261823</v>
          </cell>
          <cell r="G176" t="str">
            <v>06.5064</v>
          </cell>
        </row>
        <row r="177">
          <cell r="A177" t="str">
            <v>06.5065</v>
          </cell>
          <cell r="B177" t="str">
            <v>Vöôït ñöôøng giao thoâng &gt;10m tieát dieän daây &gt; 240</v>
          </cell>
          <cell r="C177" t="str">
            <v>V.trí</v>
          </cell>
          <cell r="D177">
            <v>532260</v>
          </cell>
          <cell r="E177">
            <v>410618</v>
          </cell>
          <cell r="G177" t="str">
            <v>06.5065</v>
          </cell>
        </row>
        <row r="178">
          <cell r="A178" t="str">
            <v>06.5071</v>
          </cell>
          <cell r="B178" t="str">
            <v>Vò trí beû goùc tieát dieän daây £ 50</v>
          </cell>
          <cell r="C178" t="str">
            <v>V.trí</v>
          </cell>
          <cell r="E178">
            <v>30697</v>
          </cell>
          <cell r="G178" t="str">
            <v>06.5071</v>
          </cell>
        </row>
        <row r="179">
          <cell r="A179" t="str">
            <v>06.5072</v>
          </cell>
          <cell r="B179" t="str">
            <v>Vò trí beû goùc tieát dieän daây £ 95</v>
          </cell>
          <cell r="C179" t="str">
            <v>V.trí</v>
          </cell>
          <cell r="E179">
            <v>61933</v>
          </cell>
          <cell r="G179" t="str">
            <v>06.5072</v>
          </cell>
        </row>
        <row r="180">
          <cell r="A180" t="str">
            <v>06.5073</v>
          </cell>
          <cell r="B180" t="str">
            <v>Vò trí beû goùc tieát dieän daây £ 150</v>
          </cell>
          <cell r="C180" t="str">
            <v>V.trí</v>
          </cell>
          <cell r="E180">
            <v>78346</v>
          </cell>
          <cell r="G180" t="str">
            <v>06.5073</v>
          </cell>
        </row>
        <row r="181">
          <cell r="A181" t="str">
            <v>06.5074</v>
          </cell>
          <cell r="B181" t="str">
            <v>Vò trí beû goùc tieát dieän daây £ 240</v>
          </cell>
          <cell r="C181" t="str">
            <v>V.trí</v>
          </cell>
          <cell r="E181">
            <v>80978</v>
          </cell>
          <cell r="G181" t="str">
            <v>06.5074</v>
          </cell>
        </row>
        <row r="182">
          <cell r="A182" t="str">
            <v>06.5075</v>
          </cell>
          <cell r="B182" t="str">
            <v>Vò trí beû goùc tieát dieän daây &gt; 240</v>
          </cell>
          <cell r="C182" t="str">
            <v>V.trí</v>
          </cell>
          <cell r="E182">
            <v>150188</v>
          </cell>
          <cell r="G182" t="str">
            <v>06.5075</v>
          </cell>
        </row>
        <row r="183">
          <cell r="A183" t="str">
            <v>06.6104</v>
          </cell>
          <cell r="B183" t="str">
            <v>Raûi caêng daây laáy ñoä voõng daây AC-50mm 2</v>
          </cell>
          <cell r="C183" t="str">
            <v>km</v>
          </cell>
          <cell r="D183">
            <v>212189</v>
          </cell>
          <cell r="E183">
            <v>261153</v>
          </cell>
          <cell r="G183" t="str">
            <v>06.6104</v>
          </cell>
        </row>
        <row r="184">
          <cell r="A184" t="str">
            <v>06.6105</v>
          </cell>
          <cell r="B184" t="str">
            <v>Raûi caêng daây laáy ñoä voõng daây AC-70mm 2</v>
          </cell>
          <cell r="C184" t="str">
            <v>km</v>
          </cell>
          <cell r="D184">
            <v>212789</v>
          </cell>
          <cell r="E184">
            <v>348908</v>
          </cell>
          <cell r="G184" t="str">
            <v>06.6105</v>
          </cell>
        </row>
        <row r="185">
          <cell r="A185" t="str">
            <v>06.6106</v>
          </cell>
          <cell r="B185" t="str">
            <v>Raûi caêng daây laáy ñoä voõng daây AC-95mm 2</v>
          </cell>
          <cell r="C185" t="str">
            <v>km</v>
          </cell>
          <cell r="D185">
            <v>212789</v>
          </cell>
          <cell r="E185">
            <v>475178</v>
          </cell>
          <cell r="G185" t="str">
            <v>06.6106</v>
          </cell>
        </row>
        <row r="186">
          <cell r="A186" t="str">
            <v>06.6107</v>
          </cell>
          <cell r="B186" t="str">
            <v>Raûi caêng daây laáy ñoä voõng daây AC-120mm 2</v>
          </cell>
          <cell r="C186" t="str">
            <v>km</v>
          </cell>
          <cell r="D186">
            <v>298671</v>
          </cell>
          <cell r="E186">
            <v>588862</v>
          </cell>
          <cell r="G186" t="str">
            <v>06.6107</v>
          </cell>
        </row>
        <row r="187">
          <cell r="A187" t="str">
            <v>06.6108</v>
          </cell>
          <cell r="B187" t="str">
            <v>Raûi caêng daây laáy ñoä voõng daây AC-150mm 2</v>
          </cell>
          <cell r="C187" t="str">
            <v>km</v>
          </cell>
          <cell r="D187">
            <v>298671</v>
          </cell>
          <cell r="E187">
            <v>712550</v>
          </cell>
          <cell r="G187" t="str">
            <v>06.6108</v>
          </cell>
        </row>
        <row r="188">
          <cell r="A188" t="str">
            <v>06.6109</v>
          </cell>
          <cell r="B188" t="str">
            <v>Raûi caêng daây laáy ñoä voõng daây AC-185mm 2</v>
          </cell>
          <cell r="C188" t="str">
            <v>km</v>
          </cell>
          <cell r="D188">
            <v>298671</v>
          </cell>
          <cell r="E188">
            <v>840899</v>
          </cell>
          <cell r="G188" t="str">
            <v>06.6109</v>
          </cell>
        </row>
        <row r="189">
          <cell r="A189" t="str">
            <v>06.6110</v>
          </cell>
          <cell r="B189" t="str">
            <v>Raûi caêng daây laáy ñoä voõng daây AC-240mm 2</v>
          </cell>
          <cell r="C189" t="str">
            <v>km</v>
          </cell>
          <cell r="D189">
            <v>298671</v>
          </cell>
          <cell r="E189">
            <v>924792</v>
          </cell>
          <cell r="G189" t="str">
            <v>06.6110</v>
          </cell>
        </row>
        <row r="190">
          <cell r="A190" t="str">
            <v>06.6124</v>
          </cell>
          <cell r="B190" t="str">
            <v>Raûi caêng daây laáy ñoä voõng daây A-50mm 2</v>
          </cell>
          <cell r="C190" t="str">
            <v>km</v>
          </cell>
          <cell r="D190">
            <v>212189</v>
          </cell>
          <cell r="E190">
            <v>208012</v>
          </cell>
          <cell r="G190" t="str">
            <v>06.6124</v>
          </cell>
        </row>
        <row r="191">
          <cell r="A191" t="str">
            <v>06.6125</v>
          </cell>
          <cell r="B191" t="str">
            <v>Raûi caêng daây laáy ñoä voõng daây A-70mm 2</v>
          </cell>
          <cell r="C191" t="str">
            <v>km</v>
          </cell>
          <cell r="D191">
            <v>212189</v>
          </cell>
          <cell r="E191">
            <v>279516</v>
          </cell>
          <cell r="G191" t="str">
            <v>06.6125</v>
          </cell>
        </row>
        <row r="192">
          <cell r="A192" t="str">
            <v>06.6126</v>
          </cell>
          <cell r="B192" t="str">
            <v>Raûi caêng daây laáy ñoä voõng daây A-95mm 2</v>
          </cell>
          <cell r="C192" t="str">
            <v>km</v>
          </cell>
          <cell r="D192">
            <v>212189</v>
          </cell>
          <cell r="E192">
            <v>381897</v>
          </cell>
          <cell r="G192" t="str">
            <v>06.6126</v>
          </cell>
        </row>
        <row r="193">
          <cell r="A193" t="str">
            <v>06.6133</v>
          </cell>
          <cell r="B193" t="str">
            <v>Raûi caêng daây choáng seùt tieát dieän 35mm 2</v>
          </cell>
          <cell r="C193" t="str">
            <v>km</v>
          </cell>
          <cell r="D193">
            <v>211789</v>
          </cell>
          <cell r="E193">
            <v>365484</v>
          </cell>
          <cell r="G193" t="str">
            <v>06.6133</v>
          </cell>
        </row>
        <row r="194">
          <cell r="A194" t="str">
            <v>06.6134</v>
          </cell>
          <cell r="B194" t="str">
            <v>Raûi caêng daây choáng seùt tieát dieän 50mm 2</v>
          </cell>
          <cell r="C194" t="str">
            <v>km</v>
          </cell>
          <cell r="D194">
            <v>211789</v>
          </cell>
          <cell r="E194">
            <v>409524</v>
          </cell>
          <cell r="G194" t="str">
            <v>06.6134</v>
          </cell>
        </row>
        <row r="195">
          <cell r="A195" t="str">
            <v>06.6135</v>
          </cell>
          <cell r="B195" t="str">
            <v>Raûi caêng daây choáng seùt tieát dieän 70mm 2</v>
          </cell>
          <cell r="C195" t="str">
            <v>km</v>
          </cell>
          <cell r="D195">
            <v>211789</v>
          </cell>
          <cell r="E195">
            <v>491429</v>
          </cell>
          <cell r="G195" t="str">
            <v>06.6135</v>
          </cell>
        </row>
        <row r="197">
          <cell r="A197" t="str">
            <v>02.1211</v>
          </cell>
          <cell r="B197" t="str">
            <v>Vaän chuyeån xi maêng cöï ly 100m</v>
          </cell>
          <cell r="C197" t="str">
            <v>taán</v>
          </cell>
          <cell r="E197">
            <v>71813</v>
          </cell>
        </row>
        <row r="198">
          <cell r="A198" t="str">
            <v>02.1212</v>
          </cell>
          <cell r="B198" t="str">
            <v>Vaän chuyeån xi maêng cöï ly 300m</v>
          </cell>
          <cell r="C198" t="str">
            <v>taán</v>
          </cell>
          <cell r="E198">
            <v>67545</v>
          </cell>
        </row>
        <row r="199">
          <cell r="A199" t="str">
            <v>02.1213</v>
          </cell>
          <cell r="B199" t="str">
            <v>Vaän chuyeån xi maêng cöï ly 500m</v>
          </cell>
          <cell r="C199" t="str">
            <v>taán</v>
          </cell>
          <cell r="E199">
            <v>66956</v>
          </cell>
        </row>
        <row r="200">
          <cell r="A200" t="str">
            <v>02.1214</v>
          </cell>
          <cell r="B200" t="str">
            <v>Vaän chuyeån xi maêng cöï ly &gt;500m</v>
          </cell>
          <cell r="C200" t="str">
            <v>taán</v>
          </cell>
          <cell r="E200">
            <v>66515</v>
          </cell>
        </row>
        <row r="202">
          <cell r="A202" t="str">
            <v>02.1241</v>
          </cell>
          <cell r="B202" t="str">
            <v>Vaän chuyeån ñaù </v>
          </cell>
          <cell r="C202" t="str">
            <v>m3</v>
          </cell>
          <cell r="E202">
            <v>70635</v>
          </cell>
        </row>
        <row r="203">
          <cell r="A203" t="str">
            <v>02.1242</v>
          </cell>
          <cell r="B203" t="str">
            <v>Vaän chuyeån ñaù </v>
          </cell>
          <cell r="C203" t="str">
            <v>m3</v>
          </cell>
          <cell r="E203">
            <v>67692</v>
          </cell>
        </row>
        <row r="204">
          <cell r="A204" t="str">
            <v>02.1243</v>
          </cell>
          <cell r="B204" t="str">
            <v>Vaän chuyeån ñaù </v>
          </cell>
          <cell r="C204" t="str">
            <v>m3</v>
          </cell>
          <cell r="E204">
            <v>67104</v>
          </cell>
        </row>
        <row r="205">
          <cell r="A205" t="str">
            <v>02.1244</v>
          </cell>
          <cell r="B205" t="str">
            <v>Vaän chuyeån ñaù </v>
          </cell>
          <cell r="C205" t="str">
            <v>m3</v>
          </cell>
          <cell r="E205">
            <v>66662</v>
          </cell>
        </row>
        <row r="207">
          <cell r="A207" t="str">
            <v>02.1231</v>
          </cell>
          <cell r="B207" t="str">
            <v>Vaän chuyeån caùt</v>
          </cell>
          <cell r="C207" t="str">
            <v>m3</v>
          </cell>
          <cell r="E207">
            <v>67251</v>
          </cell>
        </row>
        <row r="208">
          <cell r="A208" t="str">
            <v>02.1232</v>
          </cell>
          <cell r="B208" t="str">
            <v>Vaän chuyeån caùt</v>
          </cell>
          <cell r="C208" t="str">
            <v>m3</v>
          </cell>
          <cell r="E208">
            <v>64308</v>
          </cell>
        </row>
        <row r="209">
          <cell r="A209" t="str">
            <v>02.1233</v>
          </cell>
          <cell r="B209" t="str">
            <v>Vaän chuyeån caùt</v>
          </cell>
          <cell r="C209" t="str">
            <v>m3</v>
          </cell>
          <cell r="E209">
            <v>63719</v>
          </cell>
        </row>
        <row r="210">
          <cell r="A210" t="str">
            <v>02.1234</v>
          </cell>
          <cell r="B210" t="str">
            <v>Vaän chuyeån caùt</v>
          </cell>
          <cell r="C210" t="str">
            <v>m3</v>
          </cell>
          <cell r="E210">
            <v>62983</v>
          </cell>
        </row>
        <row r="212">
          <cell r="A212" t="str">
            <v>02.1351</v>
          </cell>
          <cell r="B212" t="str">
            <v>Vaän chuyeån coát theùp + bulon</v>
          </cell>
          <cell r="C212" t="str">
            <v>Taán</v>
          </cell>
          <cell r="E212">
            <v>110221</v>
          </cell>
        </row>
        <row r="213">
          <cell r="A213" t="str">
            <v>02.1352</v>
          </cell>
          <cell r="B213" t="str">
            <v>Vaän chuyeån coát theùp + bulon</v>
          </cell>
          <cell r="C213" t="str">
            <v>Taán</v>
          </cell>
          <cell r="E213">
            <v>103451</v>
          </cell>
        </row>
        <row r="214">
          <cell r="A214" t="str">
            <v>02.1353</v>
          </cell>
          <cell r="B214" t="str">
            <v>Vaän chuyeån coát theùp + bulon</v>
          </cell>
          <cell r="C214" t="str">
            <v>Taán</v>
          </cell>
          <cell r="E214">
            <v>102127</v>
          </cell>
        </row>
        <row r="215">
          <cell r="A215" t="str">
            <v>02.1354</v>
          </cell>
          <cell r="B215" t="str">
            <v>Vaän chuyeån coát theùp + bulon</v>
          </cell>
          <cell r="C215" t="str">
            <v>Taán</v>
          </cell>
          <cell r="E215">
            <v>93739</v>
          </cell>
        </row>
        <row r="217">
          <cell r="A217" t="str">
            <v>02.1331</v>
          </cell>
          <cell r="B217" t="str">
            <v>Vaän chuyeån vaùn khuoân</v>
          </cell>
          <cell r="C217" t="str">
            <v>m3</v>
          </cell>
          <cell r="E217">
            <v>57391</v>
          </cell>
        </row>
        <row r="218">
          <cell r="A218" t="str">
            <v>02.1332</v>
          </cell>
          <cell r="B218" t="str">
            <v>Vaän chuyeån vaùn khuoân</v>
          </cell>
          <cell r="C218" t="str">
            <v>m3</v>
          </cell>
          <cell r="E218">
            <v>55037</v>
          </cell>
        </row>
        <row r="219">
          <cell r="A219" t="str">
            <v>02.1333</v>
          </cell>
          <cell r="B219" t="str">
            <v>Vaän chuyeån vaùn khuoân</v>
          </cell>
          <cell r="C219" t="str">
            <v>m3</v>
          </cell>
          <cell r="E219">
            <v>54301</v>
          </cell>
        </row>
        <row r="220">
          <cell r="A220" t="str">
            <v>02.1334</v>
          </cell>
          <cell r="B220" t="str">
            <v>Vaän chuyeån vaùn khuoân</v>
          </cell>
          <cell r="C220" t="str">
            <v>m3</v>
          </cell>
          <cell r="E220">
            <v>53859</v>
          </cell>
        </row>
        <row r="222">
          <cell r="A222" t="str">
            <v>02.1321</v>
          </cell>
          <cell r="B222" t="str">
            <v>Vaän chuyeån nöôùc</v>
          </cell>
          <cell r="C222" t="str">
            <v>m3</v>
          </cell>
          <cell r="E222">
            <v>57833</v>
          </cell>
        </row>
        <row r="223">
          <cell r="A223" t="str">
            <v>02.1322</v>
          </cell>
          <cell r="B223" t="str">
            <v>Vaän chuyeån nöôùc</v>
          </cell>
          <cell r="C223" t="str">
            <v>m3</v>
          </cell>
          <cell r="E223">
            <v>56950</v>
          </cell>
        </row>
        <row r="224">
          <cell r="A224" t="str">
            <v>02.1323</v>
          </cell>
          <cell r="B224" t="str">
            <v>Vaän chuyeån nöôùc</v>
          </cell>
          <cell r="C224" t="str">
            <v>m3</v>
          </cell>
          <cell r="E224">
            <v>49592</v>
          </cell>
        </row>
        <row r="225">
          <cell r="A225" t="str">
            <v>02.1324</v>
          </cell>
          <cell r="B225" t="str">
            <v>Vaän chuyeån nöôùc</v>
          </cell>
          <cell r="C225" t="str">
            <v>m3</v>
          </cell>
          <cell r="E225">
            <v>48415</v>
          </cell>
        </row>
        <row r="227">
          <cell r="A227" t="str">
            <v>02.1391</v>
          </cell>
          <cell r="B227" t="str">
            <v>Vaän chuyeån coïc tre</v>
          </cell>
          <cell r="C227" t="str">
            <v>coïc</v>
          </cell>
          <cell r="E227">
            <v>17953</v>
          </cell>
        </row>
        <row r="228">
          <cell r="A228" t="str">
            <v>02.1392</v>
          </cell>
          <cell r="B228" t="str">
            <v>Vaän chuyeån coïc tre</v>
          </cell>
          <cell r="C228" t="str">
            <v>coïc</v>
          </cell>
          <cell r="E228">
            <v>16923</v>
          </cell>
        </row>
        <row r="229">
          <cell r="A229" t="str">
            <v>02.1393</v>
          </cell>
          <cell r="B229" t="str">
            <v>Vaän chuyeån coïc tre</v>
          </cell>
          <cell r="C229" t="str">
            <v>coïc</v>
          </cell>
          <cell r="E229">
            <v>16776</v>
          </cell>
        </row>
        <row r="230">
          <cell r="A230" t="str">
            <v>02.1394</v>
          </cell>
          <cell r="B230" t="str">
            <v>Vaän chuyeån coïc tre</v>
          </cell>
          <cell r="C230" t="str">
            <v>coïc</v>
          </cell>
          <cell r="E230">
            <v>16629</v>
          </cell>
        </row>
        <row r="232">
          <cell r="A232" t="str">
            <v>02.1391</v>
          </cell>
          <cell r="B232" t="str">
            <v>Vaän chuyeån coùt eùp</v>
          </cell>
          <cell r="C232" t="str">
            <v>taám</v>
          </cell>
          <cell r="E232">
            <v>17953</v>
          </cell>
        </row>
        <row r="233">
          <cell r="A233" t="str">
            <v>02.1392</v>
          </cell>
          <cell r="B233" t="str">
            <v>Vaän chuyeån coùt eùp</v>
          </cell>
          <cell r="C233" t="str">
            <v>taám</v>
          </cell>
          <cell r="E233">
            <v>16923</v>
          </cell>
        </row>
        <row r="234">
          <cell r="A234" t="str">
            <v>02.1393</v>
          </cell>
          <cell r="B234" t="str">
            <v>Vaän chuyeån coùt eùp</v>
          </cell>
          <cell r="C234" t="str">
            <v>taám</v>
          </cell>
          <cell r="E234">
            <v>16776</v>
          </cell>
        </row>
        <row r="235">
          <cell r="A235" t="str">
            <v>02.1394</v>
          </cell>
          <cell r="B235" t="str">
            <v>Vaän chuyeån coùt eùp</v>
          </cell>
          <cell r="C235" t="str">
            <v>taám</v>
          </cell>
          <cell r="E235">
            <v>16629</v>
          </cell>
        </row>
        <row r="237">
          <cell r="A237" t="str">
            <v>02.1481</v>
          </cell>
          <cell r="B237" t="str">
            <v>Vaän chuyeån DCTC</v>
          </cell>
          <cell r="C237" t="str">
            <v>Taán</v>
          </cell>
          <cell r="E237">
            <v>91090</v>
          </cell>
        </row>
        <row r="238">
          <cell r="A238" t="str">
            <v>02.1482</v>
          </cell>
          <cell r="B238" t="str">
            <v>Vaän chuyeån DCTC</v>
          </cell>
          <cell r="C238" t="str">
            <v>Taán</v>
          </cell>
          <cell r="E238">
            <v>84615</v>
          </cell>
        </row>
        <row r="239">
          <cell r="A239" t="str">
            <v>02.1483</v>
          </cell>
          <cell r="B239" t="str">
            <v>Vaän chuyeån DCTC</v>
          </cell>
          <cell r="C239" t="str">
            <v>Taán</v>
          </cell>
          <cell r="E239">
            <v>83585</v>
          </cell>
        </row>
        <row r="240">
          <cell r="A240" t="str">
            <v>02.1484</v>
          </cell>
          <cell r="B240" t="str">
            <v>Vaän chuyeån DCTC</v>
          </cell>
          <cell r="C240" t="str">
            <v>Taán</v>
          </cell>
          <cell r="E240">
            <v>82849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kinh phi"/>
      <sheetName val="Du toan"/>
      <sheetName val="Chenh lech vat tu"/>
      <sheetName val="Don gia chi tiet"/>
      <sheetName val="Phan tich vat tu"/>
      <sheetName val="Tong hop vat tu"/>
      <sheetName val="Gia tri vat tu"/>
      <sheetName val="Chi phi van chuyen"/>
      <sheetName val="Du thau"/>
      <sheetName val="Tu van Thiet ke"/>
      <sheetName val="Tien do thi cong"/>
      <sheetName val="Bia du toan"/>
      <sheetName val="Tro giup"/>
      <sheetName val="Config"/>
      <sheetName val="00000000"/>
      <sheetName val="XL4Test5"/>
    </sheetNames>
    <sheetDataSet>
      <sheetData sheetId="0">
        <row r="22">
          <cell r="D22">
            <v>918728707.0587173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kinh phi"/>
      <sheetName val="Du toan"/>
      <sheetName val="Chenh lech vat tu"/>
      <sheetName val="Gia tri vat tu"/>
      <sheetName val="Don gia chi tiet"/>
      <sheetName val="Phan tich vat tu"/>
      <sheetName val="Tong hop vat tu"/>
      <sheetName val="Chi phi van chuyen"/>
      <sheetName val="Du thau"/>
      <sheetName val="Tu van Thiet ke"/>
      <sheetName val="Tien do thi cong"/>
      <sheetName val="Bia du toan"/>
      <sheetName val="Tro giup"/>
      <sheetName val="Config"/>
    </sheetNames>
    <sheetDataSet>
      <sheetData sheetId="0">
        <row r="22">
          <cell r="D22">
            <v>2249624899.5380573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kinh phi"/>
      <sheetName val="Du toan"/>
      <sheetName val="Chenh lech vat tu"/>
      <sheetName val="Don gia chi tiet"/>
      <sheetName val="Phan tich vat tu"/>
      <sheetName val="Tong hop vat tu"/>
      <sheetName val="Gia tri vat tu"/>
      <sheetName val="Chi phi van chuyen"/>
      <sheetName val="Du thau"/>
      <sheetName val="Tu van Thiet ke"/>
      <sheetName val="Tien do thi cong"/>
      <sheetName val="Bia du toan"/>
      <sheetName val="Tro giup"/>
      <sheetName val="Config"/>
      <sheetName val="00000000"/>
    </sheetNames>
    <sheetDataSet>
      <sheetData sheetId="0">
        <row r="22">
          <cell r="D22">
            <v>3073391613.309144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kinh phi"/>
      <sheetName val="TytrgMTC"/>
      <sheetName val="Du toan"/>
      <sheetName val="Chenh lech vat tu"/>
      <sheetName val="Gia tri vat tu"/>
      <sheetName val="Don gia chi tiet"/>
      <sheetName val="Phan tich vat tu"/>
      <sheetName val="Tong hop vat tu"/>
      <sheetName val="TytrgVL"/>
      <sheetName val="Chi phi van chuyen"/>
      <sheetName val="Du thau"/>
      <sheetName val="Tu van Thiet ke"/>
      <sheetName val="Tien do thi cong"/>
      <sheetName val="Bia du toan"/>
      <sheetName val="Tro giup"/>
      <sheetName val="Config"/>
      <sheetName val="00000000"/>
      <sheetName val="10000000"/>
    </sheetNames>
    <sheetDataSet>
      <sheetData sheetId="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0.035721</v>
          </cell>
        </row>
        <row r="10">
          <cell r="F10">
            <v>0.049572000000000005</v>
          </cell>
        </row>
        <row r="11">
          <cell r="F11">
            <v>0.64041519375</v>
          </cell>
        </row>
        <row r="12">
          <cell r="F12">
            <v>11.654171999999999</v>
          </cell>
        </row>
        <row r="13">
          <cell r="F13">
            <v>56.74827746349001</v>
          </cell>
        </row>
        <row r="14">
          <cell r="F14">
            <v>0.018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148.8375</v>
          </cell>
        </row>
        <row r="18">
          <cell r="F18">
            <v>8.700531999999999</v>
          </cell>
        </row>
        <row r="19">
          <cell r="F19">
            <v>141.8779375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52.315625</v>
          </cell>
        </row>
        <row r="23">
          <cell r="F23">
            <v>309.13649999999996</v>
          </cell>
        </row>
        <row r="24">
          <cell r="E24">
            <v>229.161101875</v>
          </cell>
        </row>
        <row r="26">
          <cell r="F26">
            <v>0.8272280240000001</v>
          </cell>
        </row>
        <row r="27">
          <cell r="F27">
            <v>0</v>
          </cell>
        </row>
        <row r="28">
          <cell r="F28">
            <v>0.026815279999999997</v>
          </cell>
        </row>
        <row r="29">
          <cell r="F29">
            <v>0.9461818080000002</v>
          </cell>
        </row>
        <row r="30">
          <cell r="E30">
            <v>0.004674</v>
          </cell>
          <cell r="F30">
            <v>4.674E-05</v>
          </cell>
        </row>
        <row r="31">
          <cell r="F31">
            <v>0.16409950599999998</v>
          </cell>
        </row>
        <row r="32">
          <cell r="F32">
            <v>0.02241585</v>
          </cell>
        </row>
        <row r="33">
          <cell r="F33">
            <v>4.79412</v>
          </cell>
        </row>
        <row r="34">
          <cell r="F34">
            <v>3167.1201350499996</v>
          </cell>
        </row>
        <row r="35">
          <cell r="F35">
            <v>176.807986509</v>
          </cell>
        </row>
        <row r="36">
          <cell r="F36">
            <v>0</v>
          </cell>
        </row>
        <row r="37">
          <cell r="F37">
            <v>76.129655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0.4194855</v>
          </cell>
        </row>
        <row r="41">
          <cell r="F41">
            <v>522.0319199999999</v>
          </cell>
        </row>
        <row r="42">
          <cell r="F42">
            <v>5484.171545003151</v>
          </cell>
        </row>
        <row r="43">
          <cell r="F43">
            <v>9.689217500000002</v>
          </cell>
        </row>
        <row r="44">
          <cell r="F44">
            <v>13.767362691999999</v>
          </cell>
        </row>
        <row r="46">
          <cell r="F46">
            <v>11.3877448435</v>
          </cell>
        </row>
        <row r="48">
          <cell r="F48">
            <v>0.20075377499999997</v>
          </cell>
        </row>
        <row r="50">
          <cell r="F50">
            <v>0</v>
          </cell>
        </row>
      </sheetData>
      <sheetData sheetId="13">
        <row r="12">
          <cell r="G12" t="str">
            <v>Nhµ d©n dông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pvc"/>
      <sheetName val="giaVL"/>
      <sheetName val="GVLkhoan"/>
      <sheetName val="GVL"/>
      <sheetName val="BTVL"/>
      <sheetName val="dgct"/>
      <sheetName val="KLVL"/>
      <sheetName val="dtct"/>
      <sheetName val="THDT"/>
      <sheetName val="CFKhac"/>
      <sheetName val="THDT1"/>
      <sheetName val="thkl"/>
      <sheetName val="XL4Poppy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7">
          <cell r="D57">
            <v>0.3333333333333333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VL-NC TT (2)"/>
      <sheetName val="DON GIA"/>
      <sheetName val="Sheet1"/>
      <sheetName val="Gia thanh 1m3 beton"/>
      <sheetName val="VLP gia cong cot thep"/>
      <sheetName val="CHITIET VL-NC-TT-3p"/>
      <sheetName val="CHITIET VL-NC-TT -1p"/>
      <sheetName val="CHITIET HA THE"/>
      <sheetName val="TONG HOP VL-NC HT"/>
      <sheetName val="KPVC-BD  (2)"/>
      <sheetName val="KPVC-BD "/>
      <sheetName val="TONG HOP VL-NC TT"/>
      <sheetName val="TDTKP2"/>
      <sheetName val="TDTKP1 (3)"/>
      <sheetName val="TDTKP1 (2)"/>
      <sheetName val="TDTKP1"/>
      <sheetName val="DK-KH"/>
      <sheetName val="BIA (2)"/>
      <sheetName val="BIA"/>
      <sheetName val="TM-DT"/>
      <sheetName val="TH-THT (3)"/>
      <sheetName val="TH-THT (2)"/>
      <sheetName val="TH-THT"/>
      <sheetName val="CT THT"/>
      <sheetName val="LKVT-TB-TR -GD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pital Disbursement"/>
      <sheetName val="Brief"/>
    </sheetNames>
    <sheetDataSet>
      <sheetData sheetId="1">
        <row r="14">
          <cell r="P14">
            <v>2002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dap dat bo phai"/>
      <sheetName val="dap btrai 3-4"/>
      <sheetName val="dap bo trai tang 1-2"/>
      <sheetName val="thep cs+dtc"/>
      <sheetName val="ha luu"/>
      <sheetName val="mai kenh(bo xung)"/>
      <sheetName val="dtran 1-2"/>
      <sheetName val="be tieu nang"/>
      <sheetName val="san sau"/>
      <sheetName val="dam chan de thuoc dap tran"/>
      <sheetName val="dtran3,7"/>
      <sheetName val="KI£M K£"/>
      <sheetName val="dt 8-12"/>
      <sheetName val="M KENH(dk)"/>
      <sheetName val="t chan"/>
      <sheetName val="cp cong va thep bp tang2-7"/>
      <sheetName val="thep cxdtran"/>
      <sheetName val="dtran13-15"/>
      <sheetName val="mtran tang 8-12"/>
      <sheetName val="cgt-bai sua chua"/>
      <sheetName val="CGT nm+dbp"/>
      <sheetName val="DC GIAO THONG DC4-DC8 "/>
      <sheetName val="CGT DTRAN DC1-3 "/>
      <sheetName val="dbtrai tang v-xi "/>
      <sheetName val="dbo trai tang12-15"/>
      <sheetName val="DT KENH DAN RA TC-GCMK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TK642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1">
        <row r="6">
          <cell r="C6">
            <v>1.5644349070100143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vc"/>
      <sheetName val="giaVL"/>
      <sheetName val="GVLkhoan"/>
      <sheetName val="GVL"/>
      <sheetName val="BTVL"/>
      <sheetName val="dgct"/>
      <sheetName val="KLVL"/>
      <sheetName val="dtct"/>
      <sheetName val="THDT"/>
      <sheetName val="CFKhac"/>
      <sheetName val="THDT1"/>
      <sheetName val="thkl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NGKE-HT"/>
      <sheetName val="LKVL-CK-HT-GD1"/>
      <sheetName val="DON GIA"/>
    </sheetNames>
    <sheetDataSet>
      <sheetData sheetId="1">
        <row r="4">
          <cell r="A4" t="str">
            <v>( GIAI ÑOAÏN 1 )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LDHTXL"/>
      <sheetName val="Giacuoc"/>
      <sheetName val="Nhap"/>
      <sheetName val="XL4Poppy"/>
    </sheetNames>
    <sheetDataSet>
      <sheetData sheetId="1">
        <row r="2">
          <cell r="H2" t="str">
            <v>Baäc haøng</v>
          </cell>
          <cell r="I2" t="str">
            <v>heä soá</v>
          </cell>
        </row>
        <row r="3">
          <cell r="A3" t="str">
            <v>Loaïi ñöôøng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H3">
            <v>1</v>
          </cell>
          <cell r="I3">
            <v>1</v>
          </cell>
        </row>
        <row r="4">
          <cell r="A4" t="str">
            <v>Cöï ly</v>
          </cell>
          <cell r="H4">
            <v>2</v>
          </cell>
          <cell r="I4">
            <v>1.1</v>
          </cell>
        </row>
        <row r="5">
          <cell r="A5">
            <v>1</v>
          </cell>
          <cell r="B5">
            <v>5600</v>
          </cell>
          <cell r="C5">
            <v>6664</v>
          </cell>
          <cell r="D5">
            <v>9796</v>
          </cell>
          <cell r="E5">
            <v>14204</v>
          </cell>
          <cell r="F5">
            <v>20596</v>
          </cell>
          <cell r="H5">
            <v>3</v>
          </cell>
          <cell r="I5">
            <v>1.3</v>
          </cell>
        </row>
        <row r="6">
          <cell r="A6">
            <v>2</v>
          </cell>
          <cell r="B6">
            <v>3100</v>
          </cell>
          <cell r="C6">
            <v>3689</v>
          </cell>
          <cell r="D6">
            <v>5423</v>
          </cell>
          <cell r="E6">
            <v>7863</v>
          </cell>
          <cell r="F6">
            <v>11402</v>
          </cell>
          <cell r="H6">
            <v>4</v>
          </cell>
          <cell r="I6">
            <v>1.4</v>
          </cell>
        </row>
        <row r="7">
          <cell r="A7">
            <v>3</v>
          </cell>
          <cell r="B7">
            <v>2230</v>
          </cell>
          <cell r="C7">
            <v>2654</v>
          </cell>
          <cell r="D7">
            <v>3901</v>
          </cell>
          <cell r="E7">
            <v>5656</v>
          </cell>
          <cell r="F7">
            <v>8202</v>
          </cell>
        </row>
        <row r="8">
          <cell r="A8">
            <v>4</v>
          </cell>
          <cell r="B8">
            <v>1825</v>
          </cell>
          <cell r="C8">
            <v>2172</v>
          </cell>
          <cell r="D8">
            <v>3192</v>
          </cell>
          <cell r="E8">
            <v>4629</v>
          </cell>
          <cell r="F8">
            <v>6712</v>
          </cell>
          <cell r="H8" t="str">
            <v>Loaïi phöông tieän VC</v>
          </cell>
          <cell r="I8" t="str">
            <v>Heä soá</v>
          </cell>
        </row>
        <row r="9">
          <cell r="A9">
            <v>5</v>
          </cell>
          <cell r="B9">
            <v>1600</v>
          </cell>
          <cell r="C9">
            <v>1904</v>
          </cell>
          <cell r="D9">
            <v>2799</v>
          </cell>
          <cell r="E9">
            <v>4058</v>
          </cell>
          <cell r="F9">
            <v>5885</v>
          </cell>
        </row>
        <row r="10">
          <cell r="A10">
            <v>6</v>
          </cell>
          <cell r="B10">
            <v>1446</v>
          </cell>
          <cell r="C10">
            <v>1721</v>
          </cell>
          <cell r="D10">
            <v>2529</v>
          </cell>
          <cell r="E10">
            <v>3668</v>
          </cell>
          <cell r="F10">
            <v>5318</v>
          </cell>
          <cell r="H10" t="str">
            <v>oâtoâ thuøng</v>
          </cell>
          <cell r="I10">
            <v>1</v>
          </cell>
        </row>
        <row r="11">
          <cell r="A11">
            <v>7</v>
          </cell>
          <cell r="B11">
            <v>1333</v>
          </cell>
          <cell r="C11">
            <v>1586</v>
          </cell>
          <cell r="D11">
            <v>2332</v>
          </cell>
          <cell r="E11">
            <v>3381</v>
          </cell>
          <cell r="F11">
            <v>4903</v>
          </cell>
          <cell r="H11" t="str">
            <v>oâtoâ töï ñoå</v>
          </cell>
          <cell r="I11">
            <v>1.15</v>
          </cell>
        </row>
        <row r="12">
          <cell r="A12">
            <v>8</v>
          </cell>
          <cell r="B12">
            <v>1245</v>
          </cell>
          <cell r="C12">
            <v>1482</v>
          </cell>
          <cell r="D12">
            <v>2178</v>
          </cell>
          <cell r="E12">
            <v>3158</v>
          </cell>
          <cell r="F12">
            <v>4579</v>
          </cell>
          <cell r="H12" t="str">
            <v>oâtoâ stec</v>
          </cell>
          <cell r="I12">
            <v>1.2</v>
          </cell>
        </row>
        <row r="13">
          <cell r="A13">
            <v>9</v>
          </cell>
          <cell r="B13">
            <v>1173</v>
          </cell>
          <cell r="C13">
            <v>1396</v>
          </cell>
          <cell r="D13">
            <v>2052</v>
          </cell>
          <cell r="E13">
            <v>2975</v>
          </cell>
          <cell r="F13">
            <v>4314</v>
          </cell>
          <cell r="H13" t="str">
            <v>oâtoâ reo</v>
          </cell>
          <cell r="I13">
            <v>1.15</v>
          </cell>
        </row>
        <row r="14">
          <cell r="A14">
            <v>10</v>
          </cell>
          <cell r="B14">
            <v>1114</v>
          </cell>
          <cell r="C14">
            <v>1326</v>
          </cell>
          <cell r="D14">
            <v>1949</v>
          </cell>
          <cell r="E14">
            <v>2826</v>
          </cell>
          <cell r="F14">
            <v>4097</v>
          </cell>
        </row>
        <row r="15">
          <cell r="A15">
            <v>11</v>
          </cell>
          <cell r="B15">
            <v>1063</v>
          </cell>
          <cell r="C15">
            <v>1265</v>
          </cell>
          <cell r="D15">
            <v>1860</v>
          </cell>
          <cell r="E15">
            <v>2696</v>
          </cell>
          <cell r="F15">
            <v>3910</v>
          </cell>
        </row>
        <row r="16">
          <cell r="A16">
            <v>12</v>
          </cell>
          <cell r="B16">
            <v>1016</v>
          </cell>
          <cell r="C16">
            <v>1209</v>
          </cell>
          <cell r="D16">
            <v>1777</v>
          </cell>
          <cell r="E16">
            <v>2577</v>
          </cell>
          <cell r="F16">
            <v>3737</v>
          </cell>
        </row>
        <row r="17">
          <cell r="A17">
            <v>13</v>
          </cell>
          <cell r="B17">
            <v>968</v>
          </cell>
          <cell r="C17">
            <v>1152</v>
          </cell>
          <cell r="D17">
            <v>1693</v>
          </cell>
          <cell r="E17">
            <v>2455</v>
          </cell>
          <cell r="F17">
            <v>3560</v>
          </cell>
        </row>
        <row r="18">
          <cell r="A18">
            <v>14</v>
          </cell>
          <cell r="B18">
            <v>924</v>
          </cell>
          <cell r="C18">
            <v>1100</v>
          </cell>
          <cell r="D18">
            <v>1616</v>
          </cell>
          <cell r="E18">
            <v>2344</v>
          </cell>
          <cell r="F18">
            <v>3398</v>
          </cell>
        </row>
        <row r="19">
          <cell r="A19">
            <v>15</v>
          </cell>
          <cell r="B19">
            <v>883</v>
          </cell>
          <cell r="C19">
            <v>1051</v>
          </cell>
          <cell r="D19">
            <v>1545</v>
          </cell>
          <cell r="E19">
            <v>2240</v>
          </cell>
          <cell r="F19">
            <v>3248</v>
          </cell>
        </row>
        <row r="20">
          <cell r="A20">
            <v>16</v>
          </cell>
          <cell r="B20">
            <v>846</v>
          </cell>
          <cell r="C20">
            <v>1007</v>
          </cell>
          <cell r="D20">
            <v>1480</v>
          </cell>
          <cell r="E20">
            <v>2146</v>
          </cell>
          <cell r="F20">
            <v>3112</v>
          </cell>
        </row>
        <row r="21">
          <cell r="A21">
            <v>17</v>
          </cell>
          <cell r="B21">
            <v>820</v>
          </cell>
          <cell r="C21">
            <v>976</v>
          </cell>
          <cell r="D21">
            <v>1434</v>
          </cell>
          <cell r="E21">
            <v>2080</v>
          </cell>
          <cell r="F21">
            <v>3016</v>
          </cell>
        </row>
        <row r="22">
          <cell r="A22">
            <v>18</v>
          </cell>
          <cell r="B22">
            <v>799</v>
          </cell>
          <cell r="C22">
            <v>951</v>
          </cell>
          <cell r="D22">
            <v>1398</v>
          </cell>
          <cell r="E22">
            <v>2027</v>
          </cell>
          <cell r="F22">
            <v>2939</v>
          </cell>
        </row>
        <row r="23">
          <cell r="A23">
            <v>19</v>
          </cell>
          <cell r="B23">
            <v>776</v>
          </cell>
          <cell r="C23">
            <v>923</v>
          </cell>
          <cell r="D23">
            <v>1357</v>
          </cell>
          <cell r="E23">
            <v>1968</v>
          </cell>
          <cell r="F23">
            <v>2854</v>
          </cell>
        </row>
        <row r="24">
          <cell r="A24">
            <v>20</v>
          </cell>
          <cell r="B24">
            <v>750</v>
          </cell>
          <cell r="C24">
            <v>893</v>
          </cell>
          <cell r="D24">
            <v>1312</v>
          </cell>
          <cell r="E24">
            <v>1902</v>
          </cell>
          <cell r="F24">
            <v>2758</v>
          </cell>
        </row>
        <row r="25">
          <cell r="A25">
            <v>21</v>
          </cell>
          <cell r="B25">
            <v>720</v>
          </cell>
          <cell r="C25">
            <v>857</v>
          </cell>
          <cell r="D25">
            <v>1259</v>
          </cell>
          <cell r="E25">
            <v>1826</v>
          </cell>
          <cell r="F25">
            <v>2648</v>
          </cell>
        </row>
        <row r="26">
          <cell r="A26">
            <v>22</v>
          </cell>
          <cell r="B26">
            <v>692</v>
          </cell>
          <cell r="C26">
            <v>823</v>
          </cell>
          <cell r="D26">
            <v>1211</v>
          </cell>
          <cell r="E26">
            <v>1755</v>
          </cell>
          <cell r="F26">
            <v>2545</v>
          </cell>
        </row>
        <row r="27">
          <cell r="A27">
            <v>23</v>
          </cell>
          <cell r="B27">
            <v>667</v>
          </cell>
          <cell r="C27">
            <v>794</v>
          </cell>
          <cell r="D27">
            <v>1167</v>
          </cell>
          <cell r="E27">
            <v>1692</v>
          </cell>
          <cell r="F27">
            <v>2453</v>
          </cell>
        </row>
        <row r="28">
          <cell r="A28">
            <v>24</v>
          </cell>
          <cell r="B28">
            <v>645</v>
          </cell>
          <cell r="C28">
            <v>768</v>
          </cell>
          <cell r="D28">
            <v>1128</v>
          </cell>
          <cell r="E28">
            <v>1636</v>
          </cell>
          <cell r="F28">
            <v>2372</v>
          </cell>
        </row>
        <row r="29">
          <cell r="A29">
            <v>25</v>
          </cell>
          <cell r="B29">
            <v>624</v>
          </cell>
          <cell r="C29">
            <v>743</v>
          </cell>
          <cell r="D29">
            <v>1092</v>
          </cell>
          <cell r="E29">
            <v>1583</v>
          </cell>
          <cell r="F29">
            <v>2295</v>
          </cell>
        </row>
        <row r="30">
          <cell r="A30">
            <v>26</v>
          </cell>
          <cell r="B30">
            <v>604</v>
          </cell>
          <cell r="C30">
            <v>719</v>
          </cell>
          <cell r="D30">
            <v>1057</v>
          </cell>
          <cell r="E30">
            <v>1532</v>
          </cell>
          <cell r="F30">
            <v>2221</v>
          </cell>
        </row>
        <row r="31">
          <cell r="A31">
            <v>27</v>
          </cell>
          <cell r="B31">
            <v>584</v>
          </cell>
          <cell r="C31">
            <v>695</v>
          </cell>
          <cell r="D31">
            <v>1022</v>
          </cell>
          <cell r="E31">
            <v>1481</v>
          </cell>
          <cell r="F31">
            <v>2184</v>
          </cell>
        </row>
        <row r="32">
          <cell r="A32">
            <v>28</v>
          </cell>
          <cell r="B32">
            <v>564</v>
          </cell>
          <cell r="C32">
            <v>671</v>
          </cell>
          <cell r="D32">
            <v>987</v>
          </cell>
          <cell r="E32">
            <v>1431</v>
          </cell>
          <cell r="F32">
            <v>2074</v>
          </cell>
        </row>
        <row r="33">
          <cell r="A33">
            <v>29</v>
          </cell>
          <cell r="B33">
            <v>545</v>
          </cell>
          <cell r="C33">
            <v>649</v>
          </cell>
          <cell r="D33">
            <v>953</v>
          </cell>
          <cell r="E33">
            <v>1382</v>
          </cell>
          <cell r="F33">
            <v>2004</v>
          </cell>
        </row>
        <row r="34">
          <cell r="A34">
            <v>30</v>
          </cell>
          <cell r="B34">
            <v>528</v>
          </cell>
          <cell r="C34">
            <v>628</v>
          </cell>
          <cell r="D34">
            <v>924</v>
          </cell>
          <cell r="E34">
            <v>1339</v>
          </cell>
          <cell r="F34">
            <v>1942</v>
          </cell>
        </row>
        <row r="35">
          <cell r="A35">
            <v>31</v>
          </cell>
          <cell r="B35">
            <v>512</v>
          </cell>
          <cell r="C35">
            <v>609</v>
          </cell>
          <cell r="D35">
            <v>896</v>
          </cell>
          <cell r="E35">
            <v>1299</v>
          </cell>
          <cell r="F35">
            <v>1883</v>
          </cell>
        </row>
        <row r="36">
          <cell r="A36">
            <v>32</v>
          </cell>
          <cell r="B36">
            <v>512</v>
          </cell>
          <cell r="C36">
            <v>609</v>
          </cell>
          <cell r="D36">
            <v>896</v>
          </cell>
          <cell r="E36">
            <v>1299</v>
          </cell>
          <cell r="F36">
            <v>1883</v>
          </cell>
        </row>
        <row r="37">
          <cell r="A37">
            <v>33</v>
          </cell>
          <cell r="B37">
            <v>512</v>
          </cell>
          <cell r="C37">
            <v>609</v>
          </cell>
          <cell r="D37">
            <v>896</v>
          </cell>
          <cell r="E37">
            <v>1299</v>
          </cell>
          <cell r="F37">
            <v>1883</v>
          </cell>
        </row>
        <row r="38">
          <cell r="A38">
            <v>34</v>
          </cell>
          <cell r="B38">
            <v>512</v>
          </cell>
          <cell r="C38">
            <v>609</v>
          </cell>
          <cell r="D38">
            <v>896</v>
          </cell>
          <cell r="E38">
            <v>1299</v>
          </cell>
          <cell r="F38">
            <v>1883</v>
          </cell>
        </row>
        <row r="39">
          <cell r="A39">
            <v>35</v>
          </cell>
          <cell r="B39">
            <v>512</v>
          </cell>
          <cell r="C39">
            <v>609</v>
          </cell>
          <cell r="D39">
            <v>896</v>
          </cell>
          <cell r="E39">
            <v>1299</v>
          </cell>
          <cell r="F39">
            <v>1883</v>
          </cell>
        </row>
        <row r="40">
          <cell r="A40">
            <v>36</v>
          </cell>
          <cell r="B40">
            <v>498</v>
          </cell>
          <cell r="C40">
            <v>593</v>
          </cell>
          <cell r="D40">
            <v>871</v>
          </cell>
          <cell r="E40">
            <v>1263</v>
          </cell>
          <cell r="F40">
            <v>1832</v>
          </cell>
        </row>
        <row r="41">
          <cell r="A41">
            <v>37</v>
          </cell>
          <cell r="B41">
            <v>498</v>
          </cell>
          <cell r="C41">
            <v>593</v>
          </cell>
          <cell r="D41">
            <v>871</v>
          </cell>
          <cell r="E41">
            <v>1263</v>
          </cell>
          <cell r="F41">
            <v>1832</v>
          </cell>
        </row>
        <row r="42">
          <cell r="A42">
            <v>38</v>
          </cell>
          <cell r="B42">
            <v>498</v>
          </cell>
          <cell r="C42">
            <v>593</v>
          </cell>
          <cell r="D42">
            <v>871</v>
          </cell>
          <cell r="E42">
            <v>1263</v>
          </cell>
          <cell r="F42">
            <v>1832</v>
          </cell>
        </row>
        <row r="43">
          <cell r="A43">
            <v>39</v>
          </cell>
          <cell r="B43">
            <v>498</v>
          </cell>
          <cell r="C43">
            <v>593</v>
          </cell>
          <cell r="D43">
            <v>871</v>
          </cell>
          <cell r="E43">
            <v>1263</v>
          </cell>
          <cell r="F43">
            <v>1832</v>
          </cell>
        </row>
        <row r="44">
          <cell r="A44">
            <v>40</v>
          </cell>
          <cell r="B44">
            <v>498</v>
          </cell>
          <cell r="C44">
            <v>593</v>
          </cell>
          <cell r="D44">
            <v>871</v>
          </cell>
          <cell r="E44">
            <v>1263</v>
          </cell>
          <cell r="F44">
            <v>1832</v>
          </cell>
        </row>
        <row r="45">
          <cell r="A45">
            <v>41</v>
          </cell>
          <cell r="B45">
            <v>487</v>
          </cell>
          <cell r="C45">
            <v>580</v>
          </cell>
          <cell r="D45">
            <v>852</v>
          </cell>
          <cell r="E45">
            <v>1235</v>
          </cell>
          <cell r="F45">
            <v>1791</v>
          </cell>
        </row>
        <row r="46">
          <cell r="A46">
            <v>42</v>
          </cell>
          <cell r="B46">
            <v>487</v>
          </cell>
          <cell r="C46">
            <v>580</v>
          </cell>
          <cell r="D46">
            <v>852</v>
          </cell>
          <cell r="E46">
            <v>1235</v>
          </cell>
          <cell r="F46">
            <v>1791</v>
          </cell>
        </row>
        <row r="47">
          <cell r="A47">
            <v>43</v>
          </cell>
          <cell r="B47">
            <v>487</v>
          </cell>
          <cell r="C47">
            <v>580</v>
          </cell>
          <cell r="D47">
            <v>852</v>
          </cell>
          <cell r="E47">
            <v>1235</v>
          </cell>
          <cell r="F47">
            <v>1791</v>
          </cell>
        </row>
        <row r="48">
          <cell r="A48">
            <v>44</v>
          </cell>
          <cell r="B48">
            <v>487</v>
          </cell>
          <cell r="C48">
            <v>580</v>
          </cell>
          <cell r="D48">
            <v>852</v>
          </cell>
          <cell r="E48">
            <v>1235</v>
          </cell>
          <cell r="F48">
            <v>1791</v>
          </cell>
        </row>
        <row r="49">
          <cell r="A49">
            <v>45</v>
          </cell>
          <cell r="B49">
            <v>487</v>
          </cell>
          <cell r="C49">
            <v>580</v>
          </cell>
          <cell r="D49">
            <v>852</v>
          </cell>
          <cell r="E49">
            <v>1235</v>
          </cell>
          <cell r="F49">
            <v>1791</v>
          </cell>
        </row>
        <row r="50">
          <cell r="A50">
            <v>46</v>
          </cell>
          <cell r="B50">
            <v>477</v>
          </cell>
          <cell r="C50">
            <v>568</v>
          </cell>
          <cell r="D50">
            <v>834</v>
          </cell>
          <cell r="E50">
            <v>1210</v>
          </cell>
          <cell r="F50">
            <v>1754</v>
          </cell>
        </row>
        <row r="51">
          <cell r="A51">
            <v>47</v>
          </cell>
          <cell r="B51">
            <v>477</v>
          </cell>
          <cell r="C51">
            <v>568</v>
          </cell>
          <cell r="D51">
            <v>834</v>
          </cell>
          <cell r="E51">
            <v>1210</v>
          </cell>
          <cell r="F51">
            <v>1754</v>
          </cell>
        </row>
        <row r="52">
          <cell r="A52">
            <v>48</v>
          </cell>
          <cell r="B52">
            <v>477</v>
          </cell>
          <cell r="C52">
            <v>568</v>
          </cell>
          <cell r="D52">
            <v>834</v>
          </cell>
          <cell r="E52">
            <v>1210</v>
          </cell>
          <cell r="F52">
            <v>1754</v>
          </cell>
        </row>
        <row r="53">
          <cell r="A53">
            <v>49</v>
          </cell>
          <cell r="B53">
            <v>477</v>
          </cell>
          <cell r="C53">
            <v>568</v>
          </cell>
          <cell r="D53">
            <v>834</v>
          </cell>
          <cell r="E53">
            <v>1210</v>
          </cell>
          <cell r="F53">
            <v>1754</v>
          </cell>
        </row>
        <row r="54">
          <cell r="A54">
            <v>50</v>
          </cell>
          <cell r="B54">
            <v>477</v>
          </cell>
          <cell r="C54">
            <v>568</v>
          </cell>
          <cell r="D54">
            <v>834</v>
          </cell>
          <cell r="E54">
            <v>1210</v>
          </cell>
          <cell r="F54">
            <v>1754</v>
          </cell>
        </row>
        <row r="55">
          <cell r="A55">
            <v>51</v>
          </cell>
          <cell r="B55">
            <v>468</v>
          </cell>
          <cell r="C55">
            <v>557</v>
          </cell>
          <cell r="D55">
            <v>819</v>
          </cell>
          <cell r="E55">
            <v>1187</v>
          </cell>
          <cell r="F55">
            <v>1721</v>
          </cell>
        </row>
        <row r="56">
          <cell r="A56">
            <v>52</v>
          </cell>
          <cell r="B56">
            <v>468</v>
          </cell>
          <cell r="C56">
            <v>557</v>
          </cell>
          <cell r="D56">
            <v>819</v>
          </cell>
          <cell r="E56">
            <v>1187</v>
          </cell>
          <cell r="F56">
            <v>1721</v>
          </cell>
        </row>
        <row r="57">
          <cell r="A57">
            <v>53</v>
          </cell>
          <cell r="B57">
            <v>468</v>
          </cell>
          <cell r="C57">
            <v>557</v>
          </cell>
          <cell r="D57">
            <v>819</v>
          </cell>
          <cell r="E57">
            <v>1187</v>
          </cell>
          <cell r="F57">
            <v>1721</v>
          </cell>
        </row>
        <row r="58">
          <cell r="A58">
            <v>54</v>
          </cell>
          <cell r="B58">
            <v>468</v>
          </cell>
          <cell r="C58">
            <v>557</v>
          </cell>
          <cell r="D58">
            <v>819</v>
          </cell>
          <cell r="E58">
            <v>1187</v>
          </cell>
          <cell r="F58">
            <v>1721</v>
          </cell>
        </row>
        <row r="59">
          <cell r="A59">
            <v>55</v>
          </cell>
          <cell r="B59">
            <v>468</v>
          </cell>
          <cell r="C59">
            <v>557</v>
          </cell>
          <cell r="D59">
            <v>819</v>
          </cell>
          <cell r="E59">
            <v>1187</v>
          </cell>
          <cell r="F59">
            <v>1721</v>
          </cell>
        </row>
        <row r="60">
          <cell r="A60">
            <v>56</v>
          </cell>
          <cell r="B60">
            <v>460</v>
          </cell>
          <cell r="C60">
            <v>547</v>
          </cell>
          <cell r="D60">
            <v>805</v>
          </cell>
          <cell r="E60">
            <v>1167</v>
          </cell>
          <cell r="F60">
            <v>1692</v>
          </cell>
        </row>
        <row r="61">
          <cell r="A61">
            <v>57</v>
          </cell>
          <cell r="B61">
            <v>460</v>
          </cell>
          <cell r="C61">
            <v>547</v>
          </cell>
          <cell r="D61">
            <v>805</v>
          </cell>
          <cell r="E61">
            <v>1167</v>
          </cell>
          <cell r="F61">
            <v>1692</v>
          </cell>
        </row>
        <row r="62">
          <cell r="A62">
            <v>58</v>
          </cell>
          <cell r="B62">
            <v>460</v>
          </cell>
          <cell r="C62">
            <v>547</v>
          </cell>
          <cell r="D62">
            <v>805</v>
          </cell>
          <cell r="E62">
            <v>1167</v>
          </cell>
          <cell r="F62">
            <v>1692</v>
          </cell>
        </row>
        <row r="63">
          <cell r="A63">
            <v>59</v>
          </cell>
          <cell r="B63">
            <v>460</v>
          </cell>
          <cell r="C63">
            <v>547</v>
          </cell>
          <cell r="D63">
            <v>805</v>
          </cell>
          <cell r="E63">
            <v>1167</v>
          </cell>
          <cell r="F63">
            <v>1692</v>
          </cell>
        </row>
        <row r="64">
          <cell r="A64">
            <v>60</v>
          </cell>
          <cell r="B64">
            <v>460</v>
          </cell>
          <cell r="C64">
            <v>547</v>
          </cell>
          <cell r="D64">
            <v>805</v>
          </cell>
          <cell r="E64">
            <v>1167</v>
          </cell>
          <cell r="F64">
            <v>1692</v>
          </cell>
        </row>
        <row r="65">
          <cell r="A65">
            <v>61</v>
          </cell>
          <cell r="B65">
            <v>453</v>
          </cell>
          <cell r="C65">
            <v>539</v>
          </cell>
          <cell r="D65">
            <v>792</v>
          </cell>
          <cell r="E65">
            <v>1149</v>
          </cell>
          <cell r="F65">
            <v>1666</v>
          </cell>
        </row>
        <row r="66">
          <cell r="A66">
            <v>62</v>
          </cell>
          <cell r="B66">
            <v>453</v>
          </cell>
          <cell r="C66">
            <v>539</v>
          </cell>
          <cell r="D66">
            <v>792</v>
          </cell>
          <cell r="E66">
            <v>1149</v>
          </cell>
          <cell r="F66">
            <v>1666</v>
          </cell>
        </row>
        <row r="67">
          <cell r="A67">
            <v>63</v>
          </cell>
          <cell r="B67">
            <v>453</v>
          </cell>
          <cell r="C67">
            <v>539</v>
          </cell>
          <cell r="D67">
            <v>792</v>
          </cell>
          <cell r="E67">
            <v>1149</v>
          </cell>
          <cell r="F67">
            <v>1666</v>
          </cell>
        </row>
        <row r="68">
          <cell r="A68">
            <v>64</v>
          </cell>
          <cell r="B68">
            <v>453</v>
          </cell>
          <cell r="C68">
            <v>539</v>
          </cell>
          <cell r="D68">
            <v>792</v>
          </cell>
          <cell r="E68">
            <v>1149</v>
          </cell>
          <cell r="F68">
            <v>1666</v>
          </cell>
        </row>
        <row r="69">
          <cell r="A69">
            <v>65</v>
          </cell>
          <cell r="B69">
            <v>453</v>
          </cell>
          <cell r="C69">
            <v>539</v>
          </cell>
          <cell r="D69">
            <v>792</v>
          </cell>
          <cell r="E69">
            <v>1149</v>
          </cell>
          <cell r="F69">
            <v>1666</v>
          </cell>
        </row>
        <row r="70">
          <cell r="A70">
            <v>66</v>
          </cell>
          <cell r="B70">
            <v>453</v>
          </cell>
          <cell r="C70">
            <v>539</v>
          </cell>
          <cell r="D70">
            <v>792</v>
          </cell>
          <cell r="E70">
            <v>1149</v>
          </cell>
          <cell r="F70">
            <v>1666</v>
          </cell>
        </row>
        <row r="71">
          <cell r="A71">
            <v>67</v>
          </cell>
          <cell r="B71">
            <v>453</v>
          </cell>
          <cell r="C71">
            <v>539</v>
          </cell>
          <cell r="D71">
            <v>792</v>
          </cell>
          <cell r="E71">
            <v>1149</v>
          </cell>
          <cell r="F71">
            <v>1666</v>
          </cell>
        </row>
        <row r="72">
          <cell r="A72">
            <v>68</v>
          </cell>
          <cell r="B72">
            <v>453</v>
          </cell>
          <cell r="C72">
            <v>539</v>
          </cell>
          <cell r="D72">
            <v>792</v>
          </cell>
          <cell r="E72">
            <v>1149</v>
          </cell>
          <cell r="F72">
            <v>1666</v>
          </cell>
        </row>
        <row r="73">
          <cell r="A73">
            <v>69</v>
          </cell>
          <cell r="B73">
            <v>453</v>
          </cell>
          <cell r="C73">
            <v>539</v>
          </cell>
          <cell r="D73">
            <v>792</v>
          </cell>
          <cell r="E73">
            <v>1149</v>
          </cell>
          <cell r="F73">
            <v>1666</v>
          </cell>
        </row>
        <row r="74">
          <cell r="A74">
            <v>70</v>
          </cell>
          <cell r="B74">
            <v>453</v>
          </cell>
          <cell r="C74">
            <v>539</v>
          </cell>
          <cell r="D74">
            <v>792</v>
          </cell>
          <cell r="E74">
            <v>1149</v>
          </cell>
          <cell r="F74">
            <v>1666</v>
          </cell>
        </row>
        <row r="75">
          <cell r="A75">
            <v>71</v>
          </cell>
          <cell r="B75">
            <v>447</v>
          </cell>
          <cell r="C75">
            <v>532</v>
          </cell>
          <cell r="D75">
            <v>782</v>
          </cell>
          <cell r="E75">
            <v>1134</v>
          </cell>
          <cell r="F75">
            <v>1644</v>
          </cell>
        </row>
        <row r="76">
          <cell r="A76">
            <v>72</v>
          </cell>
          <cell r="B76">
            <v>447</v>
          </cell>
          <cell r="C76">
            <v>532</v>
          </cell>
          <cell r="D76">
            <v>782</v>
          </cell>
          <cell r="E76">
            <v>1134</v>
          </cell>
          <cell r="F76">
            <v>1644</v>
          </cell>
        </row>
        <row r="77">
          <cell r="A77">
            <v>73</v>
          </cell>
          <cell r="B77">
            <v>447</v>
          </cell>
          <cell r="C77">
            <v>532</v>
          </cell>
          <cell r="D77">
            <v>782</v>
          </cell>
          <cell r="E77">
            <v>1134</v>
          </cell>
          <cell r="F77">
            <v>1644</v>
          </cell>
        </row>
        <row r="78">
          <cell r="A78">
            <v>74</v>
          </cell>
          <cell r="B78">
            <v>447</v>
          </cell>
          <cell r="C78">
            <v>532</v>
          </cell>
          <cell r="D78">
            <v>782</v>
          </cell>
          <cell r="E78">
            <v>1134</v>
          </cell>
          <cell r="F78">
            <v>1644</v>
          </cell>
        </row>
        <row r="79">
          <cell r="A79">
            <v>75</v>
          </cell>
          <cell r="B79">
            <v>447</v>
          </cell>
          <cell r="C79">
            <v>532</v>
          </cell>
          <cell r="D79">
            <v>782</v>
          </cell>
          <cell r="E79">
            <v>1134</v>
          </cell>
          <cell r="F79">
            <v>1644</v>
          </cell>
        </row>
        <row r="80">
          <cell r="A80">
            <v>76</v>
          </cell>
          <cell r="B80">
            <v>447</v>
          </cell>
          <cell r="C80">
            <v>532</v>
          </cell>
          <cell r="D80">
            <v>782</v>
          </cell>
          <cell r="E80">
            <v>1134</v>
          </cell>
          <cell r="F80">
            <v>1644</v>
          </cell>
        </row>
        <row r="81">
          <cell r="A81">
            <v>77</v>
          </cell>
          <cell r="B81">
            <v>447</v>
          </cell>
          <cell r="C81">
            <v>532</v>
          </cell>
          <cell r="D81">
            <v>782</v>
          </cell>
          <cell r="E81">
            <v>1134</v>
          </cell>
          <cell r="F81">
            <v>1644</v>
          </cell>
        </row>
        <row r="82">
          <cell r="A82">
            <v>78</v>
          </cell>
          <cell r="B82">
            <v>447</v>
          </cell>
          <cell r="C82">
            <v>532</v>
          </cell>
          <cell r="D82">
            <v>782</v>
          </cell>
          <cell r="E82">
            <v>1134</v>
          </cell>
          <cell r="F82">
            <v>1644</v>
          </cell>
        </row>
        <row r="83">
          <cell r="A83">
            <v>79</v>
          </cell>
          <cell r="B83">
            <v>447</v>
          </cell>
          <cell r="C83">
            <v>532</v>
          </cell>
          <cell r="D83">
            <v>782</v>
          </cell>
          <cell r="E83">
            <v>1134</v>
          </cell>
          <cell r="F83">
            <v>1644</v>
          </cell>
        </row>
        <row r="84">
          <cell r="A84">
            <v>80</v>
          </cell>
          <cell r="B84">
            <v>447</v>
          </cell>
          <cell r="C84">
            <v>532</v>
          </cell>
          <cell r="D84">
            <v>782</v>
          </cell>
          <cell r="E84">
            <v>1134</v>
          </cell>
          <cell r="F84">
            <v>1644</v>
          </cell>
        </row>
        <row r="85">
          <cell r="A85">
            <v>81</v>
          </cell>
          <cell r="B85">
            <v>442</v>
          </cell>
          <cell r="C85">
            <v>526</v>
          </cell>
          <cell r="D85">
            <v>773</v>
          </cell>
          <cell r="E85">
            <v>1121</v>
          </cell>
          <cell r="F85">
            <v>1626</v>
          </cell>
        </row>
        <row r="86">
          <cell r="A86">
            <v>82</v>
          </cell>
          <cell r="B86">
            <v>442</v>
          </cell>
          <cell r="C86">
            <v>526</v>
          </cell>
          <cell r="D86">
            <v>773</v>
          </cell>
          <cell r="E86">
            <v>1121</v>
          </cell>
          <cell r="F86">
            <v>1626</v>
          </cell>
        </row>
        <row r="87">
          <cell r="A87">
            <v>83</v>
          </cell>
          <cell r="B87">
            <v>442</v>
          </cell>
          <cell r="C87">
            <v>526</v>
          </cell>
          <cell r="D87">
            <v>773</v>
          </cell>
          <cell r="E87">
            <v>1121</v>
          </cell>
          <cell r="F87">
            <v>1626</v>
          </cell>
        </row>
        <row r="88">
          <cell r="A88">
            <v>84</v>
          </cell>
          <cell r="B88">
            <v>442</v>
          </cell>
          <cell r="C88">
            <v>526</v>
          </cell>
          <cell r="D88">
            <v>773</v>
          </cell>
          <cell r="E88">
            <v>1121</v>
          </cell>
          <cell r="F88">
            <v>1626</v>
          </cell>
        </row>
        <row r="89">
          <cell r="A89">
            <v>85</v>
          </cell>
          <cell r="B89">
            <v>442</v>
          </cell>
          <cell r="C89">
            <v>526</v>
          </cell>
          <cell r="D89">
            <v>773</v>
          </cell>
          <cell r="E89">
            <v>1121</v>
          </cell>
          <cell r="F89">
            <v>1626</v>
          </cell>
        </row>
        <row r="90">
          <cell r="A90">
            <v>86</v>
          </cell>
          <cell r="B90">
            <v>442</v>
          </cell>
          <cell r="C90">
            <v>526</v>
          </cell>
          <cell r="D90">
            <v>773</v>
          </cell>
          <cell r="E90">
            <v>1121</v>
          </cell>
          <cell r="F90">
            <v>1626</v>
          </cell>
        </row>
        <row r="91">
          <cell r="A91">
            <v>87</v>
          </cell>
          <cell r="B91">
            <v>442</v>
          </cell>
          <cell r="C91">
            <v>526</v>
          </cell>
          <cell r="D91">
            <v>773</v>
          </cell>
          <cell r="E91">
            <v>1121</v>
          </cell>
          <cell r="F91">
            <v>1626</v>
          </cell>
        </row>
        <row r="92">
          <cell r="A92">
            <v>88</v>
          </cell>
          <cell r="B92">
            <v>442</v>
          </cell>
          <cell r="C92">
            <v>526</v>
          </cell>
          <cell r="D92">
            <v>773</v>
          </cell>
          <cell r="E92">
            <v>1121</v>
          </cell>
          <cell r="F92">
            <v>1626</v>
          </cell>
        </row>
        <row r="93">
          <cell r="A93">
            <v>89</v>
          </cell>
          <cell r="B93">
            <v>442</v>
          </cell>
          <cell r="C93">
            <v>526</v>
          </cell>
          <cell r="D93">
            <v>773</v>
          </cell>
          <cell r="E93">
            <v>1121</v>
          </cell>
          <cell r="F93">
            <v>1626</v>
          </cell>
        </row>
        <row r="94">
          <cell r="A94">
            <v>90</v>
          </cell>
          <cell r="B94">
            <v>442</v>
          </cell>
          <cell r="C94">
            <v>526</v>
          </cell>
          <cell r="D94">
            <v>773</v>
          </cell>
          <cell r="E94">
            <v>1121</v>
          </cell>
          <cell r="F94">
            <v>1626</v>
          </cell>
        </row>
        <row r="95">
          <cell r="A95">
            <v>91</v>
          </cell>
          <cell r="B95">
            <v>438</v>
          </cell>
          <cell r="C95">
            <v>521</v>
          </cell>
          <cell r="D95">
            <v>766</v>
          </cell>
          <cell r="E95">
            <v>1111</v>
          </cell>
          <cell r="F95">
            <v>1611</v>
          </cell>
        </row>
        <row r="96">
          <cell r="A96">
            <v>92</v>
          </cell>
          <cell r="B96">
            <v>438</v>
          </cell>
          <cell r="C96">
            <v>521</v>
          </cell>
          <cell r="D96">
            <v>766</v>
          </cell>
          <cell r="E96">
            <v>1111</v>
          </cell>
          <cell r="F96">
            <v>1611</v>
          </cell>
        </row>
        <row r="97">
          <cell r="A97">
            <v>93</v>
          </cell>
          <cell r="B97">
            <v>438</v>
          </cell>
          <cell r="C97">
            <v>521</v>
          </cell>
          <cell r="D97">
            <v>766</v>
          </cell>
          <cell r="E97">
            <v>1111</v>
          </cell>
          <cell r="F97">
            <v>1611</v>
          </cell>
        </row>
        <row r="98">
          <cell r="A98">
            <v>94</v>
          </cell>
          <cell r="B98">
            <v>438</v>
          </cell>
          <cell r="C98">
            <v>521</v>
          </cell>
          <cell r="D98">
            <v>766</v>
          </cell>
          <cell r="E98">
            <v>1111</v>
          </cell>
          <cell r="F98">
            <v>1611</v>
          </cell>
        </row>
        <row r="99">
          <cell r="A99">
            <v>95</v>
          </cell>
          <cell r="B99">
            <v>438</v>
          </cell>
          <cell r="C99">
            <v>521</v>
          </cell>
          <cell r="D99">
            <v>766</v>
          </cell>
          <cell r="E99">
            <v>1111</v>
          </cell>
          <cell r="F99">
            <v>1611</v>
          </cell>
        </row>
        <row r="100">
          <cell r="A100">
            <v>96</v>
          </cell>
          <cell r="B100">
            <v>438</v>
          </cell>
          <cell r="C100">
            <v>521</v>
          </cell>
          <cell r="D100">
            <v>766</v>
          </cell>
          <cell r="E100">
            <v>1111</v>
          </cell>
          <cell r="F100">
            <v>1611</v>
          </cell>
        </row>
        <row r="101">
          <cell r="A101">
            <v>97</v>
          </cell>
          <cell r="B101">
            <v>438</v>
          </cell>
          <cell r="C101">
            <v>521</v>
          </cell>
          <cell r="D101">
            <v>766</v>
          </cell>
          <cell r="E101">
            <v>1111</v>
          </cell>
          <cell r="F101">
            <v>1611</v>
          </cell>
        </row>
        <row r="102">
          <cell r="A102">
            <v>98</v>
          </cell>
          <cell r="B102">
            <v>438</v>
          </cell>
          <cell r="C102">
            <v>521</v>
          </cell>
          <cell r="D102">
            <v>766</v>
          </cell>
          <cell r="E102">
            <v>1111</v>
          </cell>
          <cell r="F102">
            <v>1611</v>
          </cell>
        </row>
        <row r="103">
          <cell r="A103">
            <v>99</v>
          </cell>
          <cell r="B103">
            <v>438</v>
          </cell>
          <cell r="C103">
            <v>521</v>
          </cell>
          <cell r="D103">
            <v>766</v>
          </cell>
          <cell r="E103">
            <v>1111</v>
          </cell>
          <cell r="F103">
            <v>1611</v>
          </cell>
        </row>
        <row r="104">
          <cell r="A104">
            <v>100</v>
          </cell>
          <cell r="B104">
            <v>438</v>
          </cell>
          <cell r="C104">
            <v>521</v>
          </cell>
          <cell r="D104">
            <v>766</v>
          </cell>
          <cell r="E104">
            <v>1111</v>
          </cell>
          <cell r="F104">
            <v>1611</v>
          </cell>
        </row>
        <row r="105">
          <cell r="A105">
            <v>101</v>
          </cell>
          <cell r="B105">
            <v>435</v>
          </cell>
          <cell r="C105">
            <v>518</v>
          </cell>
          <cell r="D105">
            <v>761</v>
          </cell>
          <cell r="E105">
            <v>1103</v>
          </cell>
          <cell r="F105">
            <v>1600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dap dat bo phai"/>
      <sheetName val="dap btrai 3-4"/>
      <sheetName val="dap bo trai tang 1-2"/>
      <sheetName val="thep cs+dtc"/>
      <sheetName val="ha luu"/>
      <sheetName val="mai kenh(bo xung)"/>
      <sheetName val="dtran 1-2"/>
      <sheetName val="be tieu nang"/>
      <sheetName val="san sau"/>
      <sheetName val="dam chan de thuoc dap tran"/>
      <sheetName val="dtran3,7"/>
      <sheetName val="KI£M K£"/>
      <sheetName val="dt 8-12"/>
      <sheetName val="M KENH(dk)"/>
      <sheetName val="t chan"/>
      <sheetName val="cp cong va thep bp tang2-7"/>
      <sheetName val="thep cxdtran"/>
      <sheetName val="dtran13-15"/>
      <sheetName val="mtran tang 8-12"/>
      <sheetName val="cgt-bai sua chua"/>
      <sheetName val="CGT nm+dbp"/>
      <sheetName val="DC GIAO THONG DC4-DC8 "/>
      <sheetName val="CGT DTRAN DC1-3 "/>
      <sheetName val="dbtrai tang v-xi "/>
      <sheetName val="dbo trai tang12-15"/>
      <sheetName val="DT KENH DAN RA TC-GCMK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TK6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4">
      <selection activeCell="J12" sqref="J12"/>
    </sheetView>
  </sheetViews>
  <sheetFormatPr defaultColWidth="8.796875" defaultRowHeight="15"/>
  <cols>
    <col min="1" max="1" width="3.8984375" style="5" customWidth="1"/>
    <col min="2" max="2" width="6" style="5" customWidth="1"/>
    <col min="3" max="3" width="8.3984375" style="3" customWidth="1"/>
    <col min="4" max="4" width="10.19921875" style="3" customWidth="1"/>
    <col min="5" max="5" width="17.3984375" style="3" customWidth="1"/>
    <col min="6" max="6" width="9.19921875" style="3" customWidth="1"/>
    <col min="7" max="7" width="10.19921875" style="3" customWidth="1"/>
    <col min="8" max="16384" width="9" style="3" customWidth="1"/>
  </cols>
  <sheetData>
    <row r="1" spans="1:7" ht="17.25">
      <c r="A1" s="319" t="s">
        <v>270</v>
      </c>
      <c r="B1" s="319"/>
      <c r="C1" s="319"/>
      <c r="D1" s="319"/>
      <c r="E1" s="319"/>
      <c r="F1" s="319"/>
      <c r="G1" s="319"/>
    </row>
    <row r="2" spans="1:7" ht="23.25" customHeight="1">
      <c r="A2" s="320" t="s">
        <v>361</v>
      </c>
      <c r="B2" s="320"/>
      <c r="C2" s="320"/>
      <c r="D2" s="320"/>
      <c r="E2" s="320"/>
      <c r="F2" s="320"/>
      <c r="G2" s="320"/>
    </row>
    <row r="3" spans="1:7" ht="26.25" customHeight="1">
      <c r="A3" s="68" t="s">
        <v>288</v>
      </c>
      <c r="B3" s="64"/>
      <c r="C3" s="64"/>
      <c r="D3" s="64"/>
      <c r="E3" s="64"/>
      <c r="F3" s="64"/>
      <c r="G3" s="65"/>
    </row>
    <row r="4" spans="1:7" ht="21.75">
      <c r="A4" s="68" t="s">
        <v>287</v>
      </c>
      <c r="B4" s="64"/>
      <c r="C4" s="64"/>
      <c r="D4" s="64"/>
      <c r="E4" s="64"/>
      <c r="F4" s="64"/>
      <c r="G4" s="65"/>
    </row>
    <row r="5" spans="1:7" ht="13.5" customHeight="1">
      <c r="A5" s="63"/>
      <c r="B5" s="62"/>
      <c r="C5" s="62"/>
      <c r="D5" s="62"/>
      <c r="E5" s="62"/>
      <c r="F5" s="62"/>
      <c r="G5" s="59"/>
    </row>
    <row r="6" spans="1:7" ht="16.5" customHeight="1">
      <c r="A6" s="316" t="s">
        <v>360</v>
      </c>
      <c r="B6" s="317"/>
      <c r="C6" s="317"/>
      <c r="D6" s="317"/>
      <c r="E6" s="317"/>
      <c r="F6" s="317"/>
      <c r="G6" s="317"/>
    </row>
    <row r="7" spans="1:7" ht="17.25" customHeight="1">
      <c r="A7" s="317"/>
      <c r="B7" s="317"/>
      <c r="C7" s="317"/>
      <c r="D7" s="317"/>
      <c r="E7" s="317"/>
      <c r="F7" s="317"/>
      <c r="G7" s="317"/>
    </row>
    <row r="8" spans="1:7" ht="34.5" customHeight="1">
      <c r="A8" s="321" t="s">
        <v>373</v>
      </c>
      <c r="B8" s="322"/>
      <c r="C8" s="322"/>
      <c r="D8" s="322"/>
      <c r="E8" s="322"/>
      <c r="F8" s="322"/>
      <c r="G8" s="322"/>
    </row>
    <row r="10" spans="1:7" ht="18.75">
      <c r="A10" s="76" t="s">
        <v>54</v>
      </c>
      <c r="F10" s="318" t="s">
        <v>263</v>
      </c>
      <c r="G10" s="318"/>
    </row>
    <row r="11" spans="2:10" ht="15.75">
      <c r="B11" s="71" t="s">
        <v>266</v>
      </c>
      <c r="C11" s="5"/>
      <c r="E11" s="72"/>
      <c r="F11" s="73">
        <f>F12+F13+F14</f>
        <v>6241.745219905919</v>
      </c>
      <c r="J11" s="45">
        <f>F11+F16+F37+F29</f>
        <v>34680.678950905916</v>
      </c>
    </row>
    <row r="12" spans="3:6" ht="15">
      <c r="C12" s="74" t="s">
        <v>227</v>
      </c>
      <c r="E12" s="45"/>
      <c r="F12" s="45">
        <f>Trg10!C23</f>
        <v>918.7287070587173</v>
      </c>
    </row>
    <row r="13" spans="3:6" ht="15">
      <c r="C13" s="74" t="s">
        <v>228</v>
      </c>
      <c r="E13" s="45"/>
      <c r="F13" s="45">
        <f>Trg10!C25</f>
        <v>2249.6248995380574</v>
      </c>
    </row>
    <row r="14" spans="3:6" ht="15">
      <c r="C14" s="74" t="s">
        <v>249</v>
      </c>
      <c r="E14" s="45"/>
      <c r="F14" s="45">
        <f>Trg10!C27</f>
        <v>3073.391613309144</v>
      </c>
    </row>
    <row r="15" spans="3:6" ht="15">
      <c r="C15" s="74"/>
      <c r="E15" s="45"/>
      <c r="F15" s="45"/>
    </row>
    <row r="16" spans="2:6" ht="15.75">
      <c r="B16" s="71" t="s">
        <v>267</v>
      </c>
      <c r="C16" s="74"/>
      <c r="E16" s="72"/>
      <c r="F16" s="73">
        <f>F17+F20+F23</f>
        <v>20955.215831</v>
      </c>
    </row>
    <row r="17" spans="3:9" ht="15.75">
      <c r="C17" s="74" t="s">
        <v>268</v>
      </c>
      <c r="E17" s="72"/>
      <c r="F17" s="75">
        <f>F18+F19</f>
        <v>16475.414276</v>
      </c>
      <c r="I17" s="45">
        <f>F16-Tr17!F14</f>
        <v>0</v>
      </c>
    </row>
    <row r="18" spans="3:6" ht="15">
      <c r="C18" s="74" t="s">
        <v>227</v>
      </c>
      <c r="E18" s="45"/>
      <c r="F18" s="45">
        <v>1450.401258</v>
      </c>
    </row>
    <row r="19" spans="3:6" ht="15">
      <c r="C19" s="74" t="s">
        <v>228</v>
      </c>
      <c r="E19" s="45"/>
      <c r="F19" s="45">
        <v>15025.013018</v>
      </c>
    </row>
    <row r="20" spans="3:6" ht="15.75">
      <c r="C20" s="74" t="s">
        <v>269</v>
      </c>
      <c r="E20" s="72"/>
      <c r="F20" s="75">
        <f>F21+F22</f>
        <v>2035</v>
      </c>
    </row>
    <row r="21" spans="3:6" ht="15.75">
      <c r="C21" s="74" t="s">
        <v>227</v>
      </c>
      <c r="E21" s="45"/>
      <c r="F21" s="312">
        <v>750</v>
      </c>
    </row>
    <row r="22" spans="3:6" ht="15.75">
      <c r="C22" s="74" t="s">
        <v>228</v>
      </c>
      <c r="E22" s="45"/>
      <c r="F22" s="312">
        <v>1285</v>
      </c>
    </row>
    <row r="23" spans="3:6" ht="15.75">
      <c r="C23" s="74" t="s">
        <v>371</v>
      </c>
      <c r="E23" s="75"/>
      <c r="F23" s="75">
        <f>F26+F27+F24</f>
        <v>2444.801555</v>
      </c>
    </row>
    <row r="24" spans="3:6" ht="15.75">
      <c r="C24" s="74" t="s">
        <v>325</v>
      </c>
      <c r="E24" s="75"/>
      <c r="F24" s="45">
        <v>1631.120714</v>
      </c>
    </row>
    <row r="25" spans="3:6" ht="15.75">
      <c r="C25" s="74" t="s">
        <v>326</v>
      </c>
      <c r="E25" s="75"/>
      <c r="F25" s="45">
        <f>SUM(F26:F27)</f>
        <v>813.6808410000001</v>
      </c>
    </row>
    <row r="26" spans="3:6" ht="15">
      <c r="C26" s="74" t="s">
        <v>374</v>
      </c>
      <c r="E26" s="45"/>
      <c r="F26" s="45">
        <v>609.158527</v>
      </c>
    </row>
    <row r="27" spans="3:6" ht="15">
      <c r="C27" s="74" t="s">
        <v>375</v>
      </c>
      <c r="E27" s="45"/>
      <c r="F27" s="45">
        <v>204.522314</v>
      </c>
    </row>
    <row r="28" spans="3:6" ht="15">
      <c r="C28" s="74"/>
      <c r="E28" s="45"/>
      <c r="F28" s="45"/>
    </row>
    <row r="29" spans="2:6" ht="15.75">
      <c r="B29" s="71" t="s">
        <v>292</v>
      </c>
      <c r="C29" s="74"/>
      <c r="E29" s="45"/>
      <c r="F29" s="77">
        <f>F30+F33</f>
        <v>5106</v>
      </c>
    </row>
    <row r="30" spans="3:6" ht="15.75">
      <c r="C30" s="78" t="s">
        <v>289</v>
      </c>
      <c r="E30" s="45"/>
      <c r="F30" s="75">
        <f>F31+F32</f>
        <v>3235.85</v>
      </c>
    </row>
    <row r="31" spans="3:6" ht="15">
      <c r="C31" s="74" t="s">
        <v>376</v>
      </c>
      <c r="E31" s="45"/>
      <c r="F31" s="45">
        <v>1020.85</v>
      </c>
    </row>
    <row r="32" spans="3:6" ht="15">
      <c r="C32" s="74" t="s">
        <v>377</v>
      </c>
      <c r="E32" s="45"/>
      <c r="F32" s="45">
        <v>2215</v>
      </c>
    </row>
    <row r="33" spans="3:6" ht="15.75">
      <c r="C33" s="78" t="s">
        <v>290</v>
      </c>
      <c r="E33" s="45"/>
      <c r="F33" s="75">
        <f>F34+F35</f>
        <v>1870.15</v>
      </c>
    </row>
    <row r="34" spans="3:6" ht="15">
      <c r="C34" s="74" t="s">
        <v>377</v>
      </c>
      <c r="E34" s="45"/>
      <c r="F34" s="44">
        <v>1055.15</v>
      </c>
    </row>
    <row r="35" spans="3:6" ht="15">
      <c r="C35" s="74" t="s">
        <v>378</v>
      </c>
      <c r="E35" s="45"/>
      <c r="F35" s="44">
        <v>815</v>
      </c>
    </row>
    <row r="36" spans="3:6" ht="15">
      <c r="C36" s="74"/>
      <c r="E36" s="45"/>
      <c r="F36" s="45"/>
    </row>
    <row r="37" spans="2:6" ht="15.75">
      <c r="B37" s="71" t="s">
        <v>291</v>
      </c>
      <c r="C37" s="74"/>
      <c r="F37" s="79">
        <f>SUM(F39:F44)</f>
        <v>2377.7179</v>
      </c>
    </row>
    <row r="38" spans="2:6" ht="15.75">
      <c r="B38" s="80"/>
      <c r="C38" s="74"/>
      <c r="F38" s="81"/>
    </row>
    <row r="39" spans="2:6" ht="15.75">
      <c r="B39" s="80"/>
      <c r="C39" s="74" t="s">
        <v>379</v>
      </c>
      <c r="F39" s="82">
        <v>894.6949</v>
      </c>
    </row>
    <row r="40" spans="2:6" ht="15.75">
      <c r="B40" s="80"/>
      <c r="C40" s="74" t="s">
        <v>376</v>
      </c>
      <c r="F40" s="82">
        <v>602.853</v>
      </c>
    </row>
    <row r="41" spans="2:6" ht="15.75">
      <c r="B41" s="80"/>
      <c r="C41" s="74" t="s">
        <v>377</v>
      </c>
      <c r="F41" s="82">
        <v>215</v>
      </c>
    </row>
    <row r="42" spans="2:6" ht="15.75">
      <c r="B42" s="80"/>
      <c r="C42" s="74" t="s">
        <v>378</v>
      </c>
      <c r="F42" s="82">
        <v>355.15</v>
      </c>
    </row>
    <row r="43" spans="2:6" ht="15.75">
      <c r="B43" s="80"/>
      <c r="C43" s="74" t="s">
        <v>380</v>
      </c>
      <c r="F43" s="82">
        <v>210.02</v>
      </c>
    </row>
    <row r="44" spans="2:6" ht="15.75">
      <c r="B44" s="80"/>
      <c r="C44" s="74" t="s">
        <v>381</v>
      </c>
      <c r="F44" s="82">
        <v>100</v>
      </c>
    </row>
    <row r="45" spans="2:6" ht="15.75">
      <c r="B45" s="80"/>
      <c r="C45" s="74"/>
      <c r="F45" s="82"/>
    </row>
  </sheetData>
  <mergeCells count="5">
    <mergeCell ref="A6:G7"/>
    <mergeCell ref="F10:G10"/>
    <mergeCell ref="A1:G1"/>
    <mergeCell ref="A2:G2"/>
    <mergeCell ref="A8:G8"/>
  </mergeCells>
  <printOptions/>
  <pageMargins left="0.9055118110236221" right="0.7874015748031497" top="0.9055118110236221" bottom="0.4330708661417323" header="0.5905511811023623" footer="0.2755905511811024"/>
  <pageSetup firstPageNumber="9" useFirstPageNumber="1" horizontalDpi="300" verticalDpi="300" orientation="portrait" paperSize="9" r:id="rId1"/>
  <headerFooter alignWithMargins="0">
    <oddHeader>&amp;C&amp;P</oddHeader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1">
      <selection activeCell="A1" sqref="A1"/>
    </sheetView>
  </sheetViews>
  <sheetFormatPr defaultColWidth="8.796875" defaultRowHeight="15"/>
  <cols>
    <col min="1" max="1" width="26.09765625" style="25" customWidth="1"/>
    <col min="2" max="2" width="1.1015625" style="25" customWidth="1"/>
    <col min="3" max="3" width="28.09765625" style="25" customWidth="1"/>
    <col min="4" max="16384" width="8" style="25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1">
      <selection activeCell="A1" sqref="A1"/>
    </sheetView>
  </sheetViews>
  <sheetFormatPr defaultColWidth="8.796875" defaultRowHeight="15"/>
  <cols>
    <col min="1" max="1" width="26.09765625" style="25" customWidth="1"/>
    <col min="2" max="2" width="1.1015625" style="25" customWidth="1"/>
    <col min="3" max="3" width="28.09765625" style="25" customWidth="1"/>
    <col min="4" max="16384" width="8" style="25" customWidth="1"/>
  </cols>
  <sheetData>
    <row r="1" ht="13.5" thickBot="1"/>
    <row r="2" spans="1:3" ht="15.75" thickBot="1">
      <c r="A2" s="57"/>
      <c r="C2" s="57"/>
    </row>
    <row r="3" spans="1:3" ht="15">
      <c r="A3" s="57"/>
      <c r="C3" s="57"/>
    </row>
    <row r="4" spans="1:3" ht="15">
      <c r="A4" s="57"/>
      <c r="C4" s="57"/>
    </row>
    <row r="5" spans="1:3" ht="15">
      <c r="A5" s="57"/>
      <c r="C5" s="57"/>
    </row>
    <row r="6" spans="1:3" ht="15.75" thickBot="1">
      <c r="A6" s="57"/>
      <c r="C6" s="57"/>
    </row>
    <row r="7" ht="15">
      <c r="C7" s="57"/>
    </row>
    <row r="8" ht="15.75" thickBot="1">
      <c r="C8" s="57"/>
    </row>
    <row r="9" ht="15.75" thickBot="1">
      <c r="A9" s="57"/>
    </row>
    <row r="10" spans="1:3" ht="15.75" thickBot="1">
      <c r="A10" s="57"/>
      <c r="C10" s="57"/>
    </row>
    <row r="11" spans="1:3" ht="15">
      <c r="A11" s="57"/>
      <c r="C11" s="57"/>
    </row>
    <row r="12" spans="1:3" ht="15">
      <c r="A12" s="57"/>
      <c r="C12" s="57"/>
    </row>
    <row r="13" spans="1:3" ht="15">
      <c r="A13" s="57"/>
      <c r="C13" s="57"/>
    </row>
    <row r="14" spans="1:3" ht="15">
      <c r="A14" s="57"/>
      <c r="C14" s="57"/>
    </row>
    <row r="15" spans="1:3" ht="15">
      <c r="A15" s="57"/>
      <c r="C15" s="57"/>
    </row>
    <row r="16" spans="1:3" ht="15">
      <c r="A16" s="57"/>
      <c r="C16" s="57"/>
    </row>
    <row r="17" spans="1:3" ht="15">
      <c r="A17" s="57"/>
      <c r="C17" s="57"/>
    </row>
    <row r="18" spans="1:3" ht="15">
      <c r="A18" s="57"/>
      <c r="C18" s="57"/>
    </row>
    <row r="19" spans="1:3" ht="15">
      <c r="A19" s="57"/>
      <c r="C19" s="57"/>
    </row>
    <row r="20" spans="1:3" ht="15.75" thickBot="1">
      <c r="A20" s="57"/>
      <c r="C20" s="57"/>
    </row>
    <row r="21" ht="15.75" thickBot="1">
      <c r="A21" s="57"/>
    </row>
    <row r="22" spans="1:3" ht="15.75" thickBot="1">
      <c r="A22" s="57"/>
      <c r="C22" s="57"/>
    </row>
    <row r="23" spans="1:3" ht="15">
      <c r="A23" s="57"/>
      <c r="C23" s="57"/>
    </row>
    <row r="24" spans="1:3" ht="15">
      <c r="A24" s="57"/>
      <c r="C24" s="57"/>
    </row>
    <row r="25" spans="1:3" ht="15">
      <c r="A25" s="57"/>
      <c r="C25" s="57"/>
    </row>
    <row r="26" spans="1:3" ht="15">
      <c r="A26" s="57"/>
      <c r="C26" s="57"/>
    </row>
    <row r="27" spans="1:3" ht="15">
      <c r="A27" s="57"/>
      <c r="C27" s="57"/>
    </row>
    <row r="28" spans="1:3" ht="15">
      <c r="A28" s="57"/>
      <c r="C28" s="57"/>
    </row>
    <row r="29" spans="1:3" ht="15">
      <c r="A29" s="57"/>
      <c r="C29" s="57"/>
    </row>
    <row r="30" spans="1:3" ht="15.75" thickBot="1">
      <c r="A30" s="57"/>
      <c r="C30" s="57"/>
    </row>
    <row r="31" ht="15">
      <c r="C31" s="57"/>
    </row>
    <row r="32" ht="15.75" thickBot="1">
      <c r="C32" s="57"/>
    </row>
    <row r="33" spans="1:3" ht="15">
      <c r="A33" s="57"/>
      <c r="C33" s="57"/>
    </row>
    <row r="34" spans="1:3" ht="15">
      <c r="A34" s="57"/>
      <c r="C34" s="57"/>
    </row>
    <row r="35" spans="1:3" ht="15.75" thickBot="1">
      <c r="A35" s="57"/>
      <c r="C35" s="57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1">
      <selection activeCell="A1" sqref="A1"/>
    </sheetView>
  </sheetViews>
  <sheetFormatPr defaultColWidth="8.796875" defaultRowHeight="15"/>
  <cols>
    <col min="1" max="1" width="26.09765625" style="25" customWidth="1"/>
    <col min="2" max="2" width="1.1015625" style="25" customWidth="1"/>
    <col min="3" max="3" width="28.09765625" style="25" customWidth="1"/>
    <col min="4" max="16384" width="8" style="25" customWidth="1"/>
  </cols>
  <sheetData>
    <row r="1" ht="13.5" thickBot="1"/>
    <row r="2" spans="1:3" ht="15.75" thickBot="1">
      <c r="A2" s="57"/>
      <c r="C2" s="57"/>
    </row>
    <row r="3" spans="1:3" ht="15">
      <c r="A3" s="57"/>
      <c r="C3" s="57"/>
    </row>
    <row r="4" spans="1:3" ht="15">
      <c r="A4" s="57"/>
      <c r="C4" s="57"/>
    </row>
    <row r="5" spans="1:3" ht="15">
      <c r="A5" s="57"/>
      <c r="C5" s="57"/>
    </row>
    <row r="6" spans="1:3" ht="15.75" thickBot="1">
      <c r="A6" s="57"/>
      <c r="C6" s="57"/>
    </row>
    <row r="7" ht="15">
      <c r="C7" s="57"/>
    </row>
    <row r="8" ht="15.75" thickBot="1">
      <c r="C8" s="57"/>
    </row>
    <row r="9" ht="15.75" thickBot="1">
      <c r="A9" s="57"/>
    </row>
    <row r="10" spans="1:3" ht="15.75" thickBot="1">
      <c r="A10" s="57"/>
      <c r="C10" s="57"/>
    </row>
    <row r="11" spans="1:3" ht="15">
      <c r="A11" s="57"/>
      <c r="C11" s="57"/>
    </row>
    <row r="12" spans="1:3" ht="15">
      <c r="A12" s="57"/>
      <c r="C12" s="57"/>
    </row>
    <row r="13" spans="1:3" ht="15">
      <c r="A13" s="57"/>
      <c r="C13" s="57"/>
    </row>
    <row r="14" spans="1:3" ht="15">
      <c r="A14" s="57"/>
      <c r="C14" s="57"/>
    </row>
    <row r="15" spans="1:3" ht="15">
      <c r="A15" s="57"/>
      <c r="C15" s="57"/>
    </row>
    <row r="16" spans="1:3" ht="15">
      <c r="A16" s="57"/>
      <c r="C16" s="57"/>
    </row>
    <row r="17" spans="1:3" ht="15">
      <c r="A17" s="57"/>
      <c r="C17" s="57"/>
    </row>
    <row r="18" spans="1:3" ht="15">
      <c r="A18" s="57"/>
      <c r="C18" s="57"/>
    </row>
    <row r="19" spans="1:3" ht="15">
      <c r="A19" s="57"/>
      <c r="C19" s="57"/>
    </row>
    <row r="20" spans="1:3" ht="15.75" thickBot="1">
      <c r="A20" s="57"/>
      <c r="C20" s="57"/>
    </row>
    <row r="21" ht="15.75" thickBot="1">
      <c r="A21" s="57"/>
    </row>
    <row r="22" spans="1:3" ht="15.75" thickBot="1">
      <c r="A22" s="57"/>
      <c r="C22" s="57"/>
    </row>
    <row r="23" spans="1:3" ht="15">
      <c r="A23" s="57"/>
      <c r="C23" s="57"/>
    </row>
    <row r="24" spans="1:3" ht="15">
      <c r="A24" s="57"/>
      <c r="C24" s="57"/>
    </row>
    <row r="25" spans="1:3" ht="15">
      <c r="A25" s="57"/>
      <c r="C25" s="57"/>
    </row>
    <row r="26" spans="1:3" ht="15">
      <c r="A26" s="57"/>
      <c r="C26" s="57"/>
    </row>
    <row r="27" spans="1:3" ht="15">
      <c r="A27" s="57"/>
      <c r="C27" s="57"/>
    </row>
    <row r="28" spans="1:3" ht="15">
      <c r="A28" s="57"/>
      <c r="C28" s="57"/>
    </row>
    <row r="29" spans="1:3" ht="15">
      <c r="A29" s="57"/>
      <c r="C29" s="57"/>
    </row>
    <row r="30" spans="1:3" ht="15.75" thickBot="1">
      <c r="A30" s="57"/>
      <c r="C30" s="57"/>
    </row>
    <row r="31" ht="15">
      <c r="C31" s="57"/>
    </row>
    <row r="32" ht="15.75" thickBot="1">
      <c r="C32" s="57"/>
    </row>
    <row r="33" spans="1:3" ht="15">
      <c r="A33" s="57"/>
      <c r="C33" s="57"/>
    </row>
    <row r="34" spans="1:3" ht="15">
      <c r="A34" s="57"/>
      <c r="C34" s="57"/>
    </row>
    <row r="35" spans="1:3" ht="15.75" thickBot="1">
      <c r="A35" s="57"/>
      <c r="C35" s="57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1">
      <selection activeCell="A1" sqref="A1"/>
    </sheetView>
  </sheetViews>
  <sheetFormatPr defaultColWidth="8.796875" defaultRowHeight="15"/>
  <cols>
    <col min="1" max="1" width="26.09765625" style="25" customWidth="1"/>
    <col min="2" max="2" width="1.1015625" style="25" customWidth="1"/>
    <col min="3" max="3" width="28.09765625" style="25" customWidth="1"/>
    <col min="4" max="16384" width="8" style="25" customWidth="1"/>
  </cols>
  <sheetData>
    <row r="1" ht="13.5" thickBot="1"/>
    <row r="2" spans="1:3" ht="15.75" thickBot="1">
      <c r="A2" s="61"/>
      <c r="C2" s="61"/>
    </row>
    <row r="3" spans="1:3" ht="15">
      <c r="A3" s="61"/>
      <c r="C3" s="61"/>
    </row>
    <row r="4" spans="1:3" ht="15">
      <c r="A4" s="61"/>
      <c r="C4" s="61"/>
    </row>
    <row r="5" spans="1:3" ht="15">
      <c r="A5" s="61"/>
      <c r="C5" s="61"/>
    </row>
    <row r="6" spans="1:3" ht="15.75" thickBot="1">
      <c r="A6" s="61"/>
      <c r="C6" s="61"/>
    </row>
    <row r="7" ht="15">
      <c r="C7" s="61"/>
    </row>
    <row r="8" ht="15.75" thickBot="1">
      <c r="C8" s="61"/>
    </row>
    <row r="9" ht="15.75" thickBot="1">
      <c r="A9" s="61"/>
    </row>
    <row r="10" spans="1:3" ht="15.75" thickBot="1">
      <c r="A10" s="61"/>
      <c r="C10" s="61"/>
    </row>
    <row r="11" spans="1:3" ht="15">
      <c r="A11" s="61"/>
      <c r="C11" s="61"/>
    </row>
    <row r="12" spans="1:3" ht="15">
      <c r="A12" s="61"/>
      <c r="C12" s="61"/>
    </row>
    <row r="13" spans="1:3" ht="15">
      <c r="A13" s="61"/>
      <c r="C13" s="61"/>
    </row>
    <row r="14" spans="1:3" ht="15">
      <c r="A14" s="61"/>
      <c r="C14" s="61"/>
    </row>
    <row r="15" spans="1:3" ht="15">
      <c r="A15" s="61"/>
      <c r="C15" s="61"/>
    </row>
    <row r="16" spans="1:3" ht="15">
      <c r="A16" s="61"/>
      <c r="C16" s="61"/>
    </row>
    <row r="17" spans="1:3" ht="15">
      <c r="A17" s="61"/>
      <c r="C17" s="61"/>
    </row>
    <row r="18" spans="1:3" ht="15">
      <c r="A18" s="61"/>
      <c r="C18" s="61"/>
    </row>
    <row r="19" spans="1:3" ht="15">
      <c r="A19" s="61"/>
      <c r="C19" s="61"/>
    </row>
    <row r="20" spans="1:3" ht="15.75" thickBot="1">
      <c r="A20" s="61"/>
      <c r="C20" s="61"/>
    </row>
    <row r="21" ht="15.75" thickBot="1">
      <c r="A21" s="61"/>
    </row>
    <row r="22" spans="1:3" ht="15.75" thickBot="1">
      <c r="A22" s="61"/>
      <c r="C22" s="61"/>
    </row>
    <row r="23" spans="1:3" ht="15">
      <c r="A23" s="61"/>
      <c r="C23" s="61"/>
    </row>
    <row r="24" spans="1:3" ht="15">
      <c r="A24" s="61"/>
      <c r="C24" s="61"/>
    </row>
    <row r="25" spans="1:3" ht="15">
      <c r="A25" s="61"/>
      <c r="C25" s="61"/>
    </row>
    <row r="26" spans="1:3" ht="15">
      <c r="A26" s="61"/>
      <c r="C26" s="61"/>
    </row>
    <row r="27" spans="1:3" ht="15">
      <c r="A27" s="61"/>
      <c r="C27" s="61"/>
    </row>
    <row r="28" spans="1:3" ht="15">
      <c r="A28" s="61"/>
      <c r="C28" s="61"/>
    </row>
    <row r="29" spans="1:3" ht="15">
      <c r="A29" s="61"/>
      <c r="C29" s="61"/>
    </row>
    <row r="30" spans="1:3" ht="15.75" thickBot="1">
      <c r="A30" s="61"/>
      <c r="C30" s="61"/>
    </row>
    <row r="31" ht="15">
      <c r="C31" s="61"/>
    </row>
    <row r="32" ht="15.75" thickBot="1">
      <c r="C32" s="61"/>
    </row>
    <row r="33" spans="1:3" ht="15">
      <c r="A33" s="61"/>
      <c r="C33" s="61"/>
    </row>
    <row r="34" spans="1:3" ht="15">
      <c r="A34" s="61"/>
      <c r="C34" s="61"/>
    </row>
    <row r="35" spans="1:3" ht="15.75" thickBot="1">
      <c r="A35" s="61"/>
      <c r="C35" s="61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1">
      <selection activeCell="A1" sqref="A1"/>
    </sheetView>
  </sheetViews>
  <sheetFormatPr defaultColWidth="8.796875" defaultRowHeight="15"/>
  <cols>
    <col min="1" max="1" width="26.09765625" style="25" customWidth="1"/>
    <col min="2" max="2" width="1.1015625" style="25" customWidth="1"/>
    <col min="3" max="3" width="28.09765625" style="25" customWidth="1"/>
    <col min="4" max="16384" width="8" style="25" customWidth="1"/>
  </cols>
  <sheetData>
    <row r="1" ht="13.5" thickBot="1"/>
    <row r="2" spans="1:3" ht="15.75" thickBot="1">
      <c r="A2" s="311"/>
      <c r="C2" s="311"/>
    </row>
    <row r="3" spans="1:3" ht="15">
      <c r="A3" s="311"/>
      <c r="C3" s="311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 s="311"/>
    </row>
    <row r="10" spans="1:3" ht="15.75" thickBot="1">
      <c r="A10" s="311"/>
      <c r="C10" s="311"/>
    </row>
    <row r="11" spans="1:3" ht="15">
      <c r="A11"/>
      <c r="C11" s="3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 s="311"/>
    </row>
    <row r="23" spans="1:3" ht="15">
      <c r="A23"/>
      <c r="C23" s="311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 s="311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1">
      <selection activeCell="A1" sqref="A1"/>
    </sheetView>
  </sheetViews>
  <sheetFormatPr defaultColWidth="8.796875" defaultRowHeight="15"/>
  <cols>
    <col min="1" max="1" width="26.09765625" style="25" customWidth="1"/>
    <col min="2" max="2" width="1.1015625" style="25" customWidth="1"/>
    <col min="3" max="3" width="28.09765625" style="25" customWidth="1"/>
    <col min="4" max="16384" width="8" style="25" customWidth="1"/>
  </cols>
  <sheetData>
    <row r="1" ht="13.5" thickBot="1"/>
    <row r="2" spans="1:3" ht="15.75" thickBot="1">
      <c r="A2" s="311"/>
      <c r="C2" s="311"/>
    </row>
    <row r="3" spans="1:3" ht="15">
      <c r="A3" s="311"/>
      <c r="C3" s="311"/>
    </row>
    <row r="4" spans="1:3" ht="15">
      <c r="A4" s="311"/>
      <c r="C4" s="311"/>
    </row>
    <row r="5" spans="1:3" ht="15">
      <c r="A5" s="311"/>
      <c r="C5" s="311"/>
    </row>
    <row r="6" spans="1:3" ht="15.75" thickBot="1">
      <c r="A6" s="311"/>
      <c r="C6" s="311"/>
    </row>
    <row r="7" ht="15">
      <c r="C7" s="311"/>
    </row>
    <row r="8" ht="15.75" thickBot="1">
      <c r="C8" s="311"/>
    </row>
    <row r="9" ht="15.75" thickBot="1">
      <c r="A9" s="311"/>
    </row>
    <row r="10" spans="1:3" ht="15.75" thickBot="1">
      <c r="A10" s="311"/>
      <c r="C10" s="311"/>
    </row>
    <row r="11" spans="1:3" ht="15">
      <c r="A11" s="311"/>
      <c r="C11" s="311"/>
    </row>
    <row r="12" spans="1:3" ht="15">
      <c r="A12" s="311"/>
      <c r="C12" s="311"/>
    </row>
    <row r="13" spans="1:3" ht="15">
      <c r="A13" s="311"/>
      <c r="C13" s="311"/>
    </row>
    <row r="14" spans="1:3" ht="15">
      <c r="A14" s="311"/>
      <c r="C14" s="311"/>
    </row>
    <row r="15" spans="1:3" ht="15">
      <c r="A15" s="311"/>
      <c r="C15" s="311"/>
    </row>
    <row r="16" spans="1:3" ht="15">
      <c r="A16" s="311"/>
      <c r="C16" s="311"/>
    </row>
    <row r="17" spans="1:3" ht="15">
      <c r="A17" s="311"/>
      <c r="C17" s="311"/>
    </row>
    <row r="18" spans="1:3" ht="15">
      <c r="A18" s="311"/>
      <c r="C18" s="311"/>
    </row>
    <row r="19" spans="1:3" ht="15">
      <c r="A19" s="311"/>
      <c r="C19" s="311"/>
    </row>
    <row r="20" spans="1:3" ht="15.75" thickBot="1">
      <c r="A20" s="311"/>
      <c r="C20" s="311"/>
    </row>
    <row r="21" ht="15.75" thickBot="1">
      <c r="A21" s="311"/>
    </row>
    <row r="22" spans="1:3" ht="15.75" thickBot="1">
      <c r="A22" s="311"/>
      <c r="C22" s="311"/>
    </row>
    <row r="23" spans="1:3" ht="15">
      <c r="A23" s="311"/>
      <c r="C23" s="311"/>
    </row>
    <row r="24" spans="1:3" ht="15">
      <c r="A24" s="311"/>
      <c r="C24" s="311"/>
    </row>
    <row r="25" spans="1:3" ht="15">
      <c r="A25" s="311"/>
      <c r="C25" s="311"/>
    </row>
    <row r="26" spans="1:3" ht="15">
      <c r="A26" s="311"/>
      <c r="C26" s="311"/>
    </row>
    <row r="27" spans="1:3" ht="15">
      <c r="A27" s="311"/>
      <c r="C27" s="311"/>
    </row>
    <row r="28" spans="1:3" ht="15">
      <c r="A28" s="311"/>
      <c r="C28" s="311"/>
    </row>
    <row r="29" spans="1:3" ht="15">
      <c r="A29" s="311"/>
      <c r="C29" s="311"/>
    </row>
    <row r="30" spans="1:3" ht="15.75" thickBot="1">
      <c r="A30" s="311"/>
      <c r="C30" s="311"/>
    </row>
    <row r="31" ht="15">
      <c r="C31" s="311"/>
    </row>
    <row r="32" ht="15.75" thickBot="1">
      <c r="C32" s="311"/>
    </row>
    <row r="33" spans="1:3" ht="15">
      <c r="A33" s="311"/>
      <c r="C33" s="311"/>
    </row>
    <row r="34" spans="1:3" ht="15">
      <c r="A34" s="311"/>
      <c r="C34" s="311"/>
    </row>
    <row r="35" spans="1:3" ht="15.75" thickBot="1">
      <c r="A35" s="311"/>
      <c r="C35" s="311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1">
      <selection activeCell="H23" sqref="H23"/>
    </sheetView>
  </sheetViews>
  <sheetFormatPr defaultColWidth="8.796875" defaultRowHeight="15"/>
  <cols>
    <col min="1" max="1" width="2.19921875" style="3" customWidth="1"/>
    <col min="2" max="2" width="10.69921875" style="3" customWidth="1"/>
    <col min="3" max="3" width="8" style="5" customWidth="1"/>
    <col min="4" max="4" width="8.296875" style="5" customWidth="1"/>
    <col min="5" max="5" width="7.8984375" style="3" customWidth="1"/>
    <col min="6" max="6" width="6.09765625" style="3" customWidth="1"/>
    <col min="7" max="7" width="6.19921875" style="3" customWidth="1"/>
    <col min="8" max="8" width="5.796875" style="3" customWidth="1"/>
    <col min="9" max="9" width="5.296875" style="3" customWidth="1"/>
    <col min="10" max="10" width="5.3984375" style="3" customWidth="1"/>
    <col min="11" max="11" width="9.8984375" style="3" customWidth="1"/>
    <col min="12" max="12" width="10.3984375" style="3" customWidth="1"/>
    <col min="13" max="13" width="10.296875" style="3" customWidth="1"/>
    <col min="14" max="16384" width="9" style="3" customWidth="1"/>
  </cols>
  <sheetData>
    <row r="1" spans="2:6" ht="18.75" customHeight="1">
      <c r="B1" s="183" t="s">
        <v>195</v>
      </c>
      <c r="E1" s="5"/>
      <c r="F1" s="5"/>
    </row>
    <row r="2" spans="2:6" ht="15.75">
      <c r="B2" s="2" t="s">
        <v>196</v>
      </c>
      <c r="E2" s="5"/>
      <c r="F2" s="5"/>
    </row>
    <row r="3" spans="2:6" ht="15.75">
      <c r="B3" s="84" t="s">
        <v>296</v>
      </c>
      <c r="E3" s="5"/>
      <c r="F3" s="5"/>
    </row>
    <row r="4" s="58" customFormat="1" ht="15">
      <c r="A4" s="58" t="s">
        <v>383</v>
      </c>
    </row>
    <row r="5" s="58" customFormat="1" ht="15">
      <c r="A5" s="58" t="s">
        <v>384</v>
      </c>
    </row>
    <row r="6" spans="2:6" ht="15.75">
      <c r="B6" s="84" t="s">
        <v>297</v>
      </c>
      <c r="E6" s="5"/>
      <c r="F6" s="5"/>
    </row>
    <row r="7" spans="2:6" ht="15">
      <c r="B7" s="3" t="s">
        <v>286</v>
      </c>
      <c r="E7" s="5"/>
      <c r="F7" s="5"/>
    </row>
    <row r="8" spans="2:14" ht="15">
      <c r="B8" s="74" t="s">
        <v>329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2:14" ht="15">
      <c r="B9" s="74" t="s">
        <v>330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2:6" ht="15.75">
      <c r="B10" s="84" t="s">
        <v>298</v>
      </c>
      <c r="E10" s="5"/>
      <c r="F10" s="5"/>
    </row>
    <row r="11" spans="2:6" ht="15">
      <c r="B11" s="3" t="s">
        <v>331</v>
      </c>
      <c r="E11" s="5"/>
      <c r="F11" s="5"/>
    </row>
    <row r="12" spans="2:6" ht="15">
      <c r="B12" s="3" t="s">
        <v>332</v>
      </c>
      <c r="E12" s="5"/>
      <c r="F12" s="5"/>
    </row>
    <row r="13" spans="3:6" s="28" customFormat="1" ht="15">
      <c r="C13" s="46"/>
      <c r="D13" s="46"/>
      <c r="E13" s="46"/>
      <c r="F13" s="46"/>
    </row>
    <row r="14" spans="1:6" s="28" customFormat="1" ht="15.75">
      <c r="A14" s="2" t="s">
        <v>200</v>
      </c>
      <c r="C14" s="46"/>
      <c r="D14" s="46"/>
      <c r="E14" s="46"/>
      <c r="F14" s="46"/>
    </row>
    <row r="15" spans="1:14" ht="22.5">
      <c r="A15" s="335" t="s">
        <v>66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49"/>
      <c r="N15" s="49"/>
    </row>
    <row r="16" spans="1:14" ht="21.75">
      <c r="A16" s="335" t="s">
        <v>55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50"/>
      <c r="N16" s="50"/>
    </row>
    <row r="17" ht="15.75">
      <c r="L17" s="213"/>
    </row>
    <row r="18" spans="1:13" ht="19.5" customHeight="1">
      <c r="A18" s="323" t="s">
        <v>22</v>
      </c>
      <c r="B18" s="342" t="s">
        <v>30</v>
      </c>
      <c r="C18" s="341" t="s">
        <v>38</v>
      </c>
      <c r="D18" s="328" t="s">
        <v>28</v>
      </c>
      <c r="E18" s="329"/>
      <c r="F18" s="329"/>
      <c r="G18" s="330"/>
      <c r="H18" s="328" t="s">
        <v>7</v>
      </c>
      <c r="I18" s="329"/>
      <c r="J18" s="330"/>
      <c r="K18" s="313" t="s">
        <v>328</v>
      </c>
      <c r="L18" s="323" t="s">
        <v>362</v>
      </c>
      <c r="M18" s="323" t="s">
        <v>363</v>
      </c>
    </row>
    <row r="19" spans="1:13" ht="15" customHeight="1">
      <c r="A19" s="324"/>
      <c r="B19" s="343"/>
      <c r="C19" s="336"/>
      <c r="D19" s="336" t="s">
        <v>29</v>
      </c>
      <c r="E19" s="338" t="s">
        <v>65</v>
      </c>
      <c r="F19" s="339"/>
      <c r="G19" s="340"/>
      <c r="H19" s="331" t="s">
        <v>26</v>
      </c>
      <c r="I19" s="331" t="s">
        <v>27</v>
      </c>
      <c r="J19" s="333" t="s">
        <v>31</v>
      </c>
      <c r="K19" s="314"/>
      <c r="L19" s="324"/>
      <c r="M19" s="324"/>
    </row>
    <row r="20" spans="1:13" s="22" customFormat="1" ht="16.5" customHeight="1">
      <c r="A20" s="325"/>
      <c r="B20" s="344"/>
      <c r="C20" s="337"/>
      <c r="D20" s="337"/>
      <c r="E20" s="19" t="s">
        <v>23</v>
      </c>
      <c r="F20" s="27" t="s">
        <v>24</v>
      </c>
      <c r="G20" s="26" t="s">
        <v>25</v>
      </c>
      <c r="H20" s="332"/>
      <c r="I20" s="332"/>
      <c r="J20" s="315"/>
      <c r="K20" s="334"/>
      <c r="L20" s="325"/>
      <c r="M20" s="325"/>
    </row>
    <row r="21" spans="1:13" s="28" customFormat="1" ht="15">
      <c r="A21" s="33">
        <v>1</v>
      </c>
      <c r="B21" s="34">
        <v>2</v>
      </c>
      <c r="C21" s="33">
        <v>3</v>
      </c>
      <c r="D21" s="34">
        <v>4</v>
      </c>
      <c r="E21" s="33">
        <v>5</v>
      </c>
      <c r="F21" s="34">
        <v>6</v>
      </c>
      <c r="G21" s="33">
        <v>7</v>
      </c>
      <c r="H21" s="34">
        <v>8</v>
      </c>
      <c r="I21" s="33">
        <v>9</v>
      </c>
      <c r="J21" s="34">
        <v>10</v>
      </c>
      <c r="K21" s="33">
        <v>11</v>
      </c>
      <c r="L21" s="34">
        <v>12</v>
      </c>
      <c r="M21" s="34">
        <v>13</v>
      </c>
    </row>
    <row r="22" spans="1:13" s="28" customFormat="1" ht="15">
      <c r="A22" s="29"/>
      <c r="B22" s="30"/>
      <c r="C22" s="31"/>
      <c r="D22" s="42"/>
      <c r="E22" s="32"/>
      <c r="F22" s="30"/>
      <c r="G22" s="30"/>
      <c r="H22" s="32"/>
      <c r="I22" s="32"/>
      <c r="J22" s="32"/>
      <c r="K22" s="32"/>
      <c r="L22" s="32"/>
      <c r="M22" s="32"/>
    </row>
    <row r="23" spans="1:13" s="28" customFormat="1" ht="15">
      <c r="A23" s="215">
        <v>1</v>
      </c>
      <c r="B23" s="7" t="s">
        <v>15</v>
      </c>
      <c r="C23" s="216">
        <f>'[14]Tong hop kinh phi'!$D$22/1000000</f>
        <v>918.7287070587173</v>
      </c>
      <c r="D23" s="217">
        <v>776.8299282780584</v>
      </c>
      <c r="E23" s="191">
        <v>480.0034166220034</v>
      </c>
      <c r="F23" s="217">
        <v>78.41005400714498</v>
      </c>
      <c r="G23" s="217">
        <v>218.41645764891</v>
      </c>
      <c r="H23" s="218">
        <f>Trg11!I23</f>
        <v>1.3536610008526688</v>
      </c>
      <c r="I23" s="218">
        <v>1.907</v>
      </c>
      <c r="J23" s="218">
        <f>Trg14!I22</f>
        <v>1.203307350916761</v>
      </c>
      <c r="K23" s="218">
        <v>1.135</v>
      </c>
      <c r="L23" s="191">
        <f>K23*(E23*H23+F23*I23+G23*J23)</f>
        <v>1205.497128397865</v>
      </c>
      <c r="M23" s="191">
        <f>(L23*5%)+L23</f>
        <v>1265.7719848177583</v>
      </c>
    </row>
    <row r="24" spans="1:13" s="28" customFormat="1" ht="15">
      <c r="A24" s="215"/>
      <c r="B24" s="7"/>
      <c r="C24" s="217"/>
      <c r="D24" s="217"/>
      <c r="E24" s="191"/>
      <c r="F24" s="217"/>
      <c r="G24" s="217"/>
      <c r="H24" s="219"/>
      <c r="I24" s="219"/>
      <c r="J24" s="219"/>
      <c r="K24" s="219"/>
      <c r="L24" s="191"/>
      <c r="M24" s="191"/>
    </row>
    <row r="25" spans="1:13" s="28" customFormat="1" ht="15">
      <c r="A25" s="215">
        <v>2</v>
      </c>
      <c r="B25" s="7" t="s">
        <v>17</v>
      </c>
      <c r="C25" s="217">
        <f>'[15]Tong hop kinh phi'!$D$22/1000000</f>
        <v>2249.6248995380574</v>
      </c>
      <c r="D25" s="217">
        <v>1896.0765511415816</v>
      </c>
      <c r="E25" s="217">
        <v>1600.776605067402</v>
      </c>
      <c r="F25" s="217">
        <v>201.08812742108097</v>
      </c>
      <c r="G25" s="217">
        <v>94.2118186530985</v>
      </c>
      <c r="H25" s="218">
        <f>Trg11!J23</f>
        <v>1.252160856368869</v>
      </c>
      <c r="I25" s="218">
        <v>1.385</v>
      </c>
      <c r="J25" s="218">
        <f>Trg14!J22</f>
        <v>1.140077792019204</v>
      </c>
      <c r="K25" s="218">
        <v>1.135</v>
      </c>
      <c r="L25" s="191">
        <f>K25*(E25*H25+F25*I25+G25*J25)</f>
        <v>2713.042327875901</v>
      </c>
      <c r="M25" s="191">
        <f>(L25*5%)+L25</f>
        <v>2848.694444269696</v>
      </c>
    </row>
    <row r="26" spans="1:13" s="28" customFormat="1" ht="15">
      <c r="A26" s="215"/>
      <c r="B26" s="7"/>
      <c r="C26" s="217"/>
      <c r="D26" s="217"/>
      <c r="E26" s="191"/>
      <c r="F26" s="217"/>
      <c r="G26" s="217"/>
      <c r="H26" s="219"/>
      <c r="I26" s="219"/>
      <c r="J26" s="219"/>
      <c r="K26" s="219"/>
      <c r="L26" s="191"/>
      <c r="M26" s="191"/>
    </row>
    <row r="27" spans="1:13" s="28" customFormat="1" ht="15">
      <c r="A27" s="215">
        <v>3</v>
      </c>
      <c r="B27" s="7" t="s">
        <v>18</v>
      </c>
      <c r="C27" s="217">
        <f>'[16]Tong hop kinh phi'!$D$22/1000000</f>
        <v>3073.391613309144</v>
      </c>
      <c r="D27" s="217">
        <v>2309.2162393693643</v>
      </c>
      <c r="E27" s="191">
        <v>1600.8806962331446</v>
      </c>
      <c r="F27" s="191">
        <v>694.3715062436371</v>
      </c>
      <c r="G27" s="191">
        <v>13.964036892582497</v>
      </c>
      <c r="H27" s="218">
        <f>Trg11!K23</f>
        <v>1.0576280399144584</v>
      </c>
      <c r="I27" s="218">
        <v>1.385</v>
      </c>
      <c r="J27" s="218">
        <f>Trg14!K22</f>
        <v>1.140077792019204</v>
      </c>
      <c r="K27" s="218">
        <v>1.135</v>
      </c>
      <c r="L27" s="191">
        <f>K27*(E27*H27+F27*I27+G27*J27)</f>
        <v>3031.313663937153</v>
      </c>
      <c r="M27" s="191">
        <f>(L27*5%)+L27</f>
        <v>3182.8793471340105</v>
      </c>
    </row>
    <row r="28" spans="1:13" s="28" customFormat="1" ht="15">
      <c r="A28" s="215"/>
      <c r="B28" s="30"/>
      <c r="C28" s="220"/>
      <c r="D28" s="217"/>
      <c r="E28" s="191"/>
      <c r="F28" s="217"/>
      <c r="G28" s="217"/>
      <c r="H28" s="219"/>
      <c r="I28" s="219"/>
      <c r="J28" s="219"/>
      <c r="K28" s="219"/>
      <c r="L28" s="191"/>
      <c r="M28" s="191"/>
    </row>
    <row r="29" spans="1:13" s="28" customFormat="1" ht="15.75">
      <c r="A29" s="215"/>
      <c r="B29" s="83" t="s">
        <v>40</v>
      </c>
      <c r="C29" s="221">
        <f>SUM(C23:C27)</f>
        <v>6241.745219905919</v>
      </c>
      <c r="D29" s="217"/>
      <c r="E29" s="191"/>
      <c r="F29" s="191"/>
      <c r="G29" s="191"/>
      <c r="H29" s="219"/>
      <c r="I29" s="219"/>
      <c r="J29" s="219"/>
      <c r="K29" s="216"/>
      <c r="L29" s="188"/>
      <c r="M29" s="221">
        <f>SUM(M23:M27)</f>
        <v>7297.345776221465</v>
      </c>
    </row>
    <row r="30" spans="1:13" ht="15">
      <c r="A30" s="23"/>
      <c r="B30" s="14"/>
      <c r="C30" s="24"/>
      <c r="D30" s="24"/>
      <c r="E30" s="20"/>
      <c r="F30" s="43"/>
      <c r="G30" s="21"/>
      <c r="H30" s="14"/>
      <c r="I30" s="14"/>
      <c r="J30" s="14"/>
      <c r="K30" s="14"/>
      <c r="L30" s="20"/>
      <c r="M30" s="20"/>
    </row>
    <row r="32" spans="2:6" ht="15.75">
      <c r="B32" s="8" t="s">
        <v>225</v>
      </c>
      <c r="E32" s="326">
        <f>C29</f>
        <v>6241.745219905919</v>
      </c>
      <c r="F32" s="326"/>
    </row>
    <row r="33" spans="2:6" ht="15.75">
      <c r="B33" s="8" t="s">
        <v>226</v>
      </c>
      <c r="E33" s="327">
        <f>M29</f>
        <v>7297.345776221465</v>
      </c>
      <c r="F33" s="327"/>
    </row>
  </sheetData>
  <mergeCells count="17">
    <mergeCell ref="M18:M20"/>
    <mergeCell ref="K18:K20"/>
    <mergeCell ref="A15:L15"/>
    <mergeCell ref="A16:L16"/>
    <mergeCell ref="A18:A20"/>
    <mergeCell ref="D19:D20"/>
    <mergeCell ref="E19:G19"/>
    <mergeCell ref="C18:C20"/>
    <mergeCell ref="I19:I20"/>
    <mergeCell ref="B18:B20"/>
    <mergeCell ref="L18:L20"/>
    <mergeCell ref="E32:F32"/>
    <mergeCell ref="E33:F33"/>
    <mergeCell ref="D18:G18"/>
    <mergeCell ref="H19:H20"/>
    <mergeCell ref="H18:J18"/>
    <mergeCell ref="J19:J20"/>
  </mergeCells>
  <printOptions horizontalCentered="1"/>
  <pageMargins left="0.7086614173228347" right="0.5511811023622047" top="0.7086614173228347" bottom="0.4330708661417323" header="0.5118110236220472" footer="0.2755905511811024"/>
  <pageSetup firstPageNumber="10" useFirstPageNumber="1" horizontalDpi="300" verticalDpi="300" orientation="landscape" paperSize="9" r:id="rId1"/>
  <headerFooter alignWithMargins="0">
    <oddHeader>&amp;C&amp;P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F10" sqref="F10"/>
    </sheetView>
  </sheetViews>
  <sheetFormatPr defaultColWidth="8.796875" defaultRowHeight="15"/>
  <cols>
    <col min="1" max="1" width="3.8984375" style="3" customWidth="1"/>
    <col min="2" max="2" width="13.69921875" style="3" customWidth="1"/>
    <col min="3" max="3" width="5.19921875" style="5" customWidth="1"/>
    <col min="4" max="4" width="5.8984375" style="5" customWidth="1"/>
    <col min="5" max="7" width="8" style="3" customWidth="1"/>
    <col min="8" max="8" width="9.69921875" style="3" customWidth="1"/>
    <col min="9" max="9" width="7.296875" style="3" customWidth="1"/>
    <col min="10" max="10" width="6.796875" style="3" customWidth="1"/>
    <col min="11" max="11" width="7.3984375" style="3" customWidth="1"/>
    <col min="12" max="12" width="9.69921875" style="3" customWidth="1"/>
    <col min="13" max="16384" width="9" style="3" customWidth="1"/>
  </cols>
  <sheetData>
    <row r="1" spans="1:6" ht="15.75">
      <c r="A1" s="2" t="s">
        <v>271</v>
      </c>
      <c r="C1" s="1"/>
      <c r="D1" s="1"/>
      <c r="E1" s="2"/>
      <c r="F1" s="2"/>
    </row>
    <row r="2" spans="1:12" s="4" customFormat="1" ht="21" customHeight="1">
      <c r="A2" s="345" t="s">
        <v>49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ht="17.25">
      <c r="A3" s="319" t="s">
        <v>50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8" ht="15.75">
      <c r="A4" s="351"/>
      <c r="B4" s="351"/>
      <c r="C4" s="351"/>
      <c r="D4" s="351"/>
      <c r="E4" s="351"/>
      <c r="F4" s="351"/>
      <c r="G4" s="351"/>
      <c r="H4" s="351"/>
    </row>
    <row r="5" spans="2:6" ht="15.75">
      <c r="B5" s="2" t="s">
        <v>197</v>
      </c>
      <c r="F5" s="6"/>
    </row>
    <row r="6" spans="1:12" ht="33" customHeight="1">
      <c r="A6" s="349" t="s">
        <v>10</v>
      </c>
      <c r="B6" s="349" t="s">
        <v>1</v>
      </c>
      <c r="C6" s="349" t="s">
        <v>42</v>
      </c>
      <c r="D6" s="349" t="s">
        <v>61</v>
      </c>
      <c r="E6" s="352" t="s">
        <v>41</v>
      </c>
      <c r="F6" s="353"/>
      <c r="G6" s="353"/>
      <c r="H6" s="354"/>
      <c r="I6" s="346" t="s">
        <v>62</v>
      </c>
      <c r="J6" s="347"/>
      <c r="K6" s="347"/>
      <c r="L6" s="348"/>
    </row>
    <row r="7" spans="1:12" ht="32.25" customHeight="1">
      <c r="A7" s="350"/>
      <c r="B7" s="350"/>
      <c r="C7" s="350"/>
      <c r="D7" s="350"/>
      <c r="E7" s="89">
        <v>2002</v>
      </c>
      <c r="F7" s="89">
        <v>2003</v>
      </c>
      <c r="G7" s="89">
        <v>2004</v>
      </c>
      <c r="H7" s="85" t="s">
        <v>299</v>
      </c>
      <c r="I7" s="89">
        <v>2002</v>
      </c>
      <c r="J7" s="89">
        <v>2003</v>
      </c>
      <c r="K7" s="89">
        <v>2004</v>
      </c>
      <c r="L7" s="85" t="s">
        <v>299</v>
      </c>
    </row>
    <row r="8" spans="1:12" ht="15">
      <c r="A8" s="41">
        <v>1</v>
      </c>
      <c r="B8" s="38">
        <v>2</v>
      </c>
      <c r="C8" s="38">
        <v>3</v>
      </c>
      <c r="D8" s="39">
        <v>4</v>
      </c>
      <c r="E8" s="40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</row>
    <row r="9" spans="1:12" ht="15.75">
      <c r="A9" s="222"/>
      <c r="B9" s="83"/>
      <c r="C9" s="17"/>
      <c r="D9" s="223"/>
      <c r="E9" s="224"/>
      <c r="F9" s="7"/>
      <c r="G9" s="7"/>
      <c r="H9" s="7"/>
      <c r="I9" s="224"/>
      <c r="J9" s="7"/>
      <c r="K9" s="7"/>
      <c r="L9" s="7"/>
    </row>
    <row r="10" spans="1:12" ht="15">
      <c r="A10" s="17">
        <v>1</v>
      </c>
      <c r="B10" s="7" t="s">
        <v>16</v>
      </c>
      <c r="C10" s="17" t="s">
        <v>4</v>
      </c>
      <c r="D10" s="225">
        <f>Trg12!K9*100</f>
        <v>14.532549180663146</v>
      </c>
      <c r="E10" s="36">
        <v>691000</v>
      </c>
      <c r="F10" s="36">
        <v>691000</v>
      </c>
      <c r="G10" s="36">
        <v>691000</v>
      </c>
      <c r="H10" s="36">
        <v>691000</v>
      </c>
      <c r="I10" s="226">
        <f>($H$10-E10)*$D$10%/E10</f>
        <v>0</v>
      </c>
      <c r="J10" s="226">
        <f>($H$10-F10)*$D$10%/F10</f>
        <v>0</v>
      </c>
      <c r="K10" s="226">
        <f>($H$10-G10)*$D$10%/G10</f>
        <v>0</v>
      </c>
      <c r="L10" s="226">
        <f>($H$10-H10)*$D$10%/H10</f>
        <v>0</v>
      </c>
    </row>
    <row r="11" spans="1:12" ht="15">
      <c r="A11" s="17">
        <v>2</v>
      </c>
      <c r="B11" s="7" t="s">
        <v>8</v>
      </c>
      <c r="C11" s="17" t="s">
        <v>9</v>
      </c>
      <c r="D11" s="225">
        <f>Trg12!K13*100</f>
        <v>9.076010132169417</v>
      </c>
      <c r="E11" s="227">
        <v>59148</v>
      </c>
      <c r="F11" s="36">
        <v>62000</v>
      </c>
      <c r="G11" s="36">
        <v>65000</v>
      </c>
      <c r="H11" s="36">
        <v>79836</v>
      </c>
      <c r="I11" s="226">
        <f>($H$11-E11)*$D$11%/E11</f>
        <v>0.03174485994696708</v>
      </c>
      <c r="J11" s="226">
        <f>($H$11-F11)*$D$11%/F11</f>
        <v>0.026109631728608664</v>
      </c>
      <c r="K11" s="226">
        <f>($H$11-G11)*$D$11%/G11</f>
        <v>0.020715644049363918</v>
      </c>
      <c r="L11" s="226">
        <f>($H$11-H11)*$D$11%/H11</f>
        <v>0</v>
      </c>
    </row>
    <row r="12" spans="1:12" ht="15">
      <c r="A12" s="17">
        <v>3</v>
      </c>
      <c r="B12" s="7" t="s">
        <v>2</v>
      </c>
      <c r="C12" s="17" t="s">
        <v>9</v>
      </c>
      <c r="D12" s="225">
        <f>Trg12!K16*100</f>
        <v>3.3437514615784183</v>
      </c>
      <c r="E12" s="227">
        <v>78100</v>
      </c>
      <c r="F12" s="36">
        <v>98119</v>
      </c>
      <c r="G12" s="36">
        <v>110000</v>
      </c>
      <c r="H12" s="36">
        <v>115000</v>
      </c>
      <c r="I12" s="226">
        <f>($H$12-E12)*$D$12%/E12</f>
        <v>0.015798262347278314</v>
      </c>
      <c r="J12" s="226">
        <f>($H$12-F12)*$D$12%/F12</f>
        <v>0.005752796952976006</v>
      </c>
      <c r="K12" s="226">
        <f>($H$12-G12)*$D$12%/G12</f>
        <v>0.00151988702799019</v>
      </c>
      <c r="L12" s="226">
        <f>($H$12-H12)*$D$12%/H12</f>
        <v>0</v>
      </c>
    </row>
    <row r="13" spans="1:12" ht="15">
      <c r="A13" s="17">
        <v>4</v>
      </c>
      <c r="B13" s="228" t="s">
        <v>3</v>
      </c>
      <c r="C13" s="229" t="s">
        <v>4</v>
      </c>
      <c r="D13" s="230">
        <f>Trg12!K19*100</f>
        <v>44.13599841105671</v>
      </c>
      <c r="E13" s="231">
        <v>4800000</v>
      </c>
      <c r="F13" s="232">
        <v>5352000</v>
      </c>
      <c r="G13" s="232">
        <v>7352000</v>
      </c>
      <c r="H13" s="232">
        <v>7765000</v>
      </c>
      <c r="I13" s="226">
        <f>($H$13-E13)*$D$13%/E13</f>
        <v>0.2726317401849649</v>
      </c>
      <c r="J13" s="226">
        <f>($H$13-F13)*$D$13%/F13</f>
        <v>0.19899133812757816</v>
      </c>
      <c r="K13" s="226">
        <f>($H$13-G13)*$D$13%/G13</f>
        <v>0.02479348115310993</v>
      </c>
      <c r="L13" s="226">
        <f>($H$13-H13)*$D$13%/H13</f>
        <v>0</v>
      </c>
    </row>
    <row r="14" spans="1:12" ht="15">
      <c r="A14" s="17">
        <v>5</v>
      </c>
      <c r="B14" s="228" t="s">
        <v>56</v>
      </c>
      <c r="C14" s="229" t="s">
        <v>9</v>
      </c>
      <c r="D14" s="230">
        <f>Trg12!K30*100</f>
        <v>4.781556034010766</v>
      </c>
      <c r="E14" s="231">
        <v>1645915</v>
      </c>
      <c r="F14" s="232">
        <v>1845910</v>
      </c>
      <c r="G14" s="232">
        <v>1859100</v>
      </c>
      <c r="H14" s="232">
        <v>1979662</v>
      </c>
      <c r="I14" s="226">
        <f>($H$14-E14)*$D$14%/E14</f>
        <v>0.009695701064046389</v>
      </c>
      <c r="J14" s="226">
        <f>($H$14-F14)*$D$14%/F14</f>
        <v>0.0034646471532252814</v>
      </c>
      <c r="K14" s="226">
        <f>($H$14-G14)*$D$14%/G14</f>
        <v>0.003100822756023914</v>
      </c>
      <c r="L14" s="226">
        <f>($H$14-H14)*$D$14%/H14</f>
        <v>0</v>
      </c>
    </row>
    <row r="15" spans="1:12" ht="15">
      <c r="A15" s="17">
        <v>6</v>
      </c>
      <c r="B15" s="7" t="s">
        <v>57</v>
      </c>
      <c r="C15" s="17" t="s">
        <v>58</v>
      </c>
      <c r="D15" s="225">
        <f>Trg12!K39*100</f>
        <v>4.339660595255355</v>
      </c>
      <c r="E15" s="227">
        <v>5255</v>
      </c>
      <c r="F15" s="36">
        <v>5362</v>
      </c>
      <c r="G15" s="36">
        <v>5622</v>
      </c>
      <c r="H15" s="36">
        <v>5991</v>
      </c>
      <c r="I15" s="226">
        <f>($H$15-E15)*$D$15%/E15</f>
        <v>0.006078002279938994</v>
      </c>
      <c r="J15" s="226">
        <f>($H$15-F15)*$D$15%/F15</f>
        <v>0.005090724569965718</v>
      </c>
      <c r="K15" s="226">
        <f>($H$15-G15)*$D$15%/G15</f>
        <v>0.002848336463267922</v>
      </c>
      <c r="L15" s="226">
        <f>($H$15-H15)*$D$15%/H15</f>
        <v>0</v>
      </c>
    </row>
    <row r="16" spans="1:12" ht="15">
      <c r="A16" s="17">
        <v>7</v>
      </c>
      <c r="B16" s="7" t="s">
        <v>11</v>
      </c>
      <c r="C16" s="17" t="s">
        <v>58</v>
      </c>
      <c r="D16" s="225">
        <f>Trg12!K45*100</f>
        <v>6.785534047536128</v>
      </c>
      <c r="E16" s="227">
        <v>330</v>
      </c>
      <c r="F16" s="36">
        <v>338</v>
      </c>
      <c r="G16" s="36">
        <v>338</v>
      </c>
      <c r="H16" s="227">
        <v>340</v>
      </c>
      <c r="I16" s="226">
        <f>($H$16-E16)*$D$16%/E16</f>
        <v>0.0020562224386473115</v>
      </c>
      <c r="J16" s="226">
        <f>($H$16-F16)*$D$16%/F16</f>
        <v>0.00040151089038675315</v>
      </c>
      <c r="K16" s="226">
        <f>($H$16-G16)*$D$16%/G16</f>
        <v>0.00040151089038675315</v>
      </c>
      <c r="L16" s="226">
        <f>($H$16-H16)*$D$16%/H16</f>
        <v>0</v>
      </c>
    </row>
    <row r="17" spans="1:12" ht="15">
      <c r="A17" s="17">
        <v>8</v>
      </c>
      <c r="B17" s="7" t="s">
        <v>237</v>
      </c>
      <c r="C17" s="17" t="s">
        <v>60</v>
      </c>
      <c r="D17" s="233">
        <f>Trg12!K49*100</f>
        <v>1.6478998643405647</v>
      </c>
      <c r="E17" s="227">
        <v>205000</v>
      </c>
      <c r="F17" s="36">
        <v>200000</v>
      </c>
      <c r="G17" s="36">
        <v>200000</v>
      </c>
      <c r="H17" s="36">
        <v>217902</v>
      </c>
      <c r="I17" s="226">
        <f>($H$17-E17)*$D$17%/E17</f>
        <v>0.001037131904864486</v>
      </c>
      <c r="J17" s="226">
        <f>($H$17-F17)*$D$17%/F17</f>
        <v>0.0014750351685712394</v>
      </c>
      <c r="K17" s="226">
        <f>($H$17-G17)*$D$17%/G17</f>
        <v>0.0014750351685712394</v>
      </c>
      <c r="L17" s="226">
        <f>($H$17-H17)*$D$17%/H17</f>
        <v>0</v>
      </c>
    </row>
    <row r="18" spans="1:12" ht="15">
      <c r="A18" s="17">
        <v>9</v>
      </c>
      <c r="B18" s="7" t="s">
        <v>59</v>
      </c>
      <c r="C18" s="17" t="s">
        <v>5</v>
      </c>
      <c r="D18" s="225">
        <f>Trg12!K52*100</f>
        <v>7.967853262415114</v>
      </c>
      <c r="E18" s="227">
        <v>39500</v>
      </c>
      <c r="F18" s="36">
        <v>39700</v>
      </c>
      <c r="G18" s="36">
        <v>40550</v>
      </c>
      <c r="H18" s="36">
        <v>41000</v>
      </c>
      <c r="I18" s="226">
        <f>($H$18-E18)*$D$18%/E18</f>
        <v>0.0030257670616766256</v>
      </c>
      <c r="J18" s="226">
        <f>($H$18-F18)*$D$18%/F18</f>
        <v>0.0026091207156523043</v>
      </c>
      <c r="K18" s="226">
        <f>($H$18-G18)*$D$18%/G18</f>
        <v>0.0008842253928697414</v>
      </c>
      <c r="L18" s="226">
        <f>($H$18-H18)*$D$18%/H18</f>
        <v>0</v>
      </c>
    </row>
    <row r="19" spans="1:12" ht="15">
      <c r="A19" s="17">
        <v>10</v>
      </c>
      <c r="B19" s="7" t="s">
        <v>39</v>
      </c>
      <c r="C19" s="17" t="s">
        <v>20</v>
      </c>
      <c r="D19" s="233">
        <f>Trg12!K55*100</f>
        <v>3.3891870109743816</v>
      </c>
      <c r="E19" s="234"/>
      <c r="F19" s="36"/>
      <c r="G19" s="36"/>
      <c r="H19" s="36"/>
      <c r="I19" s="226">
        <f>$D$19%*(I10+I11+I12+I13+I14+I15+I16+I17+I18)</f>
        <v>0.011593313624284868</v>
      </c>
      <c r="J19" s="226">
        <f>$D$19%*(J10+J11+J12+J13+J14+J15+J16+J17+J18)</f>
        <v>0.008266051061904886</v>
      </c>
      <c r="K19" s="226">
        <f>$D$19%*(K10+K11+K12+K13+K14+K15+K16+K17+K18)</f>
        <v>0.0018890970128748986</v>
      </c>
      <c r="L19" s="226">
        <f>$D$19%*(L10+L11+L12+L13+L14+L15+L16+L17+L18)</f>
        <v>0</v>
      </c>
    </row>
    <row r="20" spans="1:12" ht="15">
      <c r="A20" s="17"/>
      <c r="B20" s="7"/>
      <c r="C20" s="17"/>
      <c r="D20" s="223"/>
      <c r="E20" s="234"/>
      <c r="F20" s="36"/>
      <c r="G20" s="36"/>
      <c r="H20" s="36"/>
      <c r="I20" s="226"/>
      <c r="J20" s="226"/>
      <c r="K20" s="226"/>
      <c r="L20" s="226"/>
    </row>
    <row r="21" spans="1:12" ht="15.75" customHeight="1">
      <c r="A21" s="17"/>
      <c r="B21" s="189" t="s">
        <v>40</v>
      </c>
      <c r="C21" s="17"/>
      <c r="D21" s="235">
        <f>SUM(D10:D19)</f>
        <v>100</v>
      </c>
      <c r="E21" s="7"/>
      <c r="F21" s="36"/>
      <c r="G21" s="36"/>
      <c r="H21" s="36"/>
      <c r="I21" s="236">
        <f>SUM(I10:I19)</f>
        <v>0.35366100085266894</v>
      </c>
      <c r="J21" s="236">
        <f>SUM(J10:J19)</f>
        <v>0.25216085636886904</v>
      </c>
      <c r="K21" s="236">
        <f>SUM(K10:K19)</f>
        <v>0.05762803991445851</v>
      </c>
      <c r="L21" s="236">
        <f>SUM(L10:L19)</f>
        <v>0</v>
      </c>
    </row>
    <row r="22" spans="1:12" ht="15.75">
      <c r="A22" s="17"/>
      <c r="B22" s="189"/>
      <c r="C22" s="17"/>
      <c r="D22" s="235"/>
      <c r="E22" s="7"/>
      <c r="F22" s="36"/>
      <c r="G22" s="36"/>
      <c r="H22" s="36"/>
      <c r="I22" s="36"/>
      <c r="J22" s="36"/>
      <c r="K22" s="36"/>
      <c r="L22" s="36"/>
    </row>
    <row r="23" spans="1:12" ht="18.75">
      <c r="A23" s="17"/>
      <c r="B23" s="189" t="s">
        <v>300</v>
      </c>
      <c r="C23" s="17"/>
      <c r="D23" s="235"/>
      <c r="E23" s="7"/>
      <c r="F23" s="36"/>
      <c r="G23" s="36"/>
      <c r="H23" s="36"/>
      <c r="I23" s="237">
        <f>1+I21</f>
        <v>1.3536610008526688</v>
      </c>
      <c r="J23" s="237">
        <f>1+J21</f>
        <v>1.252160856368869</v>
      </c>
      <c r="K23" s="237">
        <f>1+K21</f>
        <v>1.0576280399144584</v>
      </c>
      <c r="L23" s="237">
        <f>1+L21</f>
        <v>1</v>
      </c>
    </row>
    <row r="24" spans="1:12" ht="15">
      <c r="A24" s="13"/>
      <c r="B24" s="14"/>
      <c r="C24" s="11"/>
      <c r="D24" s="37"/>
      <c r="E24" s="15"/>
      <c r="F24" s="14"/>
      <c r="G24" s="14"/>
      <c r="H24" s="14"/>
      <c r="I24" s="15"/>
      <c r="J24" s="14"/>
      <c r="K24" s="14"/>
      <c r="L24" s="14"/>
    </row>
    <row r="26" ht="15">
      <c r="B26" s="86" t="s">
        <v>46</v>
      </c>
    </row>
    <row r="27" spans="2:4" ht="15">
      <c r="B27" s="3" t="s">
        <v>48</v>
      </c>
      <c r="D27" s="74" t="s">
        <v>187</v>
      </c>
    </row>
    <row r="28" spans="2:4" ht="15">
      <c r="B28" s="3" t="s">
        <v>47</v>
      </c>
      <c r="D28" s="74" t="s">
        <v>243</v>
      </c>
    </row>
    <row r="29" spans="2:8" ht="15">
      <c r="B29" s="3" t="s">
        <v>191</v>
      </c>
      <c r="H29" s="3" t="s">
        <v>193</v>
      </c>
    </row>
    <row r="30" spans="2:8" ht="15">
      <c r="B30" s="3" t="s">
        <v>192</v>
      </c>
      <c r="H30" s="3" t="s">
        <v>194</v>
      </c>
    </row>
    <row r="31" ht="18">
      <c r="B31" s="3" t="s">
        <v>301</v>
      </c>
    </row>
    <row r="32" ht="5.25" customHeight="1"/>
    <row r="33" spans="2:7" ht="19.5">
      <c r="B33" s="3" t="s">
        <v>15</v>
      </c>
      <c r="E33" s="87" t="s">
        <v>302</v>
      </c>
      <c r="F33" s="3" t="s">
        <v>253</v>
      </c>
      <c r="G33" s="88" t="s">
        <v>256</v>
      </c>
    </row>
    <row r="34" spans="2:7" ht="19.5">
      <c r="B34" s="3" t="s">
        <v>17</v>
      </c>
      <c r="E34" s="87" t="s">
        <v>303</v>
      </c>
      <c r="F34" s="3" t="s">
        <v>254</v>
      </c>
      <c r="G34" s="3" t="s">
        <v>257</v>
      </c>
    </row>
    <row r="35" spans="2:7" ht="19.5">
      <c r="B35" s="3" t="s">
        <v>18</v>
      </c>
      <c r="E35" s="87" t="s">
        <v>304</v>
      </c>
      <c r="F35" s="3" t="s">
        <v>255</v>
      </c>
      <c r="G35" s="3" t="s">
        <v>258</v>
      </c>
    </row>
    <row r="36" spans="2:7" ht="19.5">
      <c r="B36" s="3" t="s">
        <v>37</v>
      </c>
      <c r="E36" s="87" t="s">
        <v>305</v>
      </c>
      <c r="F36" s="3" t="s">
        <v>63</v>
      </c>
      <c r="G36" s="3" t="s">
        <v>64</v>
      </c>
    </row>
  </sheetData>
  <mergeCells count="9">
    <mergeCell ref="A2:L2"/>
    <mergeCell ref="A3:L3"/>
    <mergeCell ref="I6:L6"/>
    <mergeCell ref="B6:B7"/>
    <mergeCell ref="A4:H4"/>
    <mergeCell ref="A6:A7"/>
    <mergeCell ref="C6:C7"/>
    <mergeCell ref="E6:H6"/>
    <mergeCell ref="D6:D7"/>
  </mergeCells>
  <printOptions horizontalCentered="1"/>
  <pageMargins left="0.984251968503937" right="0.2755905511811024" top="0.7086614173228347" bottom="0.3937007874015748" header="0.5905511811023623" footer="0.35433070866141736"/>
  <pageSetup firstPageNumber="11" useFirstPageNumber="1" horizontalDpi="300" verticalDpi="3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G6" sqref="G6"/>
    </sheetView>
  </sheetViews>
  <sheetFormatPr defaultColWidth="8.796875" defaultRowHeight="15"/>
  <cols>
    <col min="1" max="1" width="3.19921875" style="3" customWidth="1"/>
    <col min="2" max="2" width="6.09765625" style="3" hidden="1" customWidth="1"/>
    <col min="3" max="3" width="21.09765625" style="5" customWidth="1"/>
    <col min="4" max="4" width="5.19921875" style="5" customWidth="1"/>
    <col min="5" max="5" width="9.8984375" style="5" customWidth="1"/>
    <col min="6" max="6" width="8.69921875" style="3" customWidth="1"/>
    <col min="7" max="7" width="10.69921875" style="3" customWidth="1"/>
    <col min="8" max="10" width="0" style="3" hidden="1" customWidth="1"/>
    <col min="11" max="11" width="10.09765625" style="3" customWidth="1"/>
    <col min="12" max="16384" width="9" style="3" customWidth="1"/>
  </cols>
  <sheetData>
    <row r="1" spans="1:11" s="94" customFormat="1" ht="15.75">
      <c r="A1" s="2" t="s">
        <v>272</v>
      </c>
      <c r="B1" s="90"/>
      <c r="C1" s="90"/>
      <c r="D1" s="91"/>
      <c r="E1" s="92"/>
      <c r="F1" s="93"/>
      <c r="G1" s="93"/>
      <c r="K1" s="95"/>
    </row>
    <row r="2" spans="1:11" s="58" customFormat="1" ht="20.25" customHeight="1">
      <c r="A2" s="319" t="s">
        <v>259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s="58" customFormat="1" ht="15.75" hidden="1">
      <c r="A3" s="355" t="str">
        <f>CONCATENATE("C«ng tr×nh : ",'[17]Bia du toan'!G12)</f>
        <v>C«ng tr×nh : Nhµ d©n dông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1" s="58" customFormat="1" ht="15.75" hidden="1">
      <c r="A4" s="96" t="e">
        <f>CONCATENATE("H¹ng môc : ",'[17]Bia du toan'!G13)</f>
        <v>#REF!</v>
      </c>
      <c r="B4" s="97"/>
      <c r="C4" s="98"/>
      <c r="D4" s="98"/>
      <c r="E4" s="99"/>
      <c r="F4" s="100"/>
      <c r="G4" s="100"/>
      <c r="K4" s="101"/>
    </row>
    <row r="5" spans="1:11" s="58" customFormat="1" ht="17.25">
      <c r="A5" s="319" t="s">
        <v>229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</row>
    <row r="6" spans="2:11" s="58" customFormat="1" ht="15.75">
      <c r="B6" s="69"/>
      <c r="C6" s="2" t="s">
        <v>198</v>
      </c>
      <c r="D6" s="102"/>
      <c r="E6" s="103"/>
      <c r="F6" s="104"/>
      <c r="G6" s="104"/>
      <c r="K6" s="101"/>
    </row>
    <row r="7" spans="1:11" s="111" customFormat="1" ht="37.5" customHeight="1">
      <c r="A7" s="136" t="s">
        <v>67</v>
      </c>
      <c r="B7" s="106" t="s">
        <v>68</v>
      </c>
      <c r="C7" s="136" t="s">
        <v>69</v>
      </c>
      <c r="D7" s="136" t="s">
        <v>70</v>
      </c>
      <c r="E7" s="136" t="s">
        <v>71</v>
      </c>
      <c r="F7" s="136" t="s">
        <v>72</v>
      </c>
      <c r="G7" s="136" t="s">
        <v>73</v>
      </c>
      <c r="H7" s="109"/>
      <c r="I7" s="109"/>
      <c r="J7" s="109"/>
      <c r="K7" s="137" t="s">
        <v>382</v>
      </c>
    </row>
    <row r="8" spans="1:11" s="94" customFormat="1" ht="15" customHeight="1">
      <c r="A8" s="238"/>
      <c r="B8" s="239"/>
      <c r="C8" s="239"/>
      <c r="D8" s="240"/>
      <c r="E8" s="241"/>
      <c r="F8" s="242"/>
      <c r="G8" s="242"/>
      <c r="H8" s="238"/>
      <c r="I8" s="242"/>
      <c r="J8" s="238"/>
      <c r="K8" s="243"/>
    </row>
    <row r="9" spans="1:11" s="124" customFormat="1" ht="15" customHeight="1">
      <c r="A9" s="244">
        <v>1</v>
      </c>
      <c r="B9" s="245" t="s">
        <v>131</v>
      </c>
      <c r="C9" s="246" t="s">
        <v>132</v>
      </c>
      <c r="D9" s="245" t="s">
        <v>111</v>
      </c>
      <c r="E9" s="247">
        <v>823872.7620773927</v>
      </c>
      <c r="F9" s="248">
        <v>691</v>
      </c>
      <c r="G9" s="248">
        <v>569296078.5954783</v>
      </c>
      <c r="H9" s="249">
        <f>'[17]Tong hop vat tu'!$F$42</f>
        <v>5484.171545003151</v>
      </c>
      <c r="I9" s="248">
        <f>F9</f>
        <v>691</v>
      </c>
      <c r="J9" s="249">
        <f>H9*I9</f>
        <v>3789562.537597177</v>
      </c>
      <c r="K9" s="250">
        <f>G9/$G$66</f>
        <v>0.14532549180663146</v>
      </c>
    </row>
    <row r="10" spans="1:11" s="124" customFormat="1" ht="15" customHeight="1" hidden="1">
      <c r="A10" s="244">
        <v>30</v>
      </c>
      <c r="B10" s="245" t="s">
        <v>133</v>
      </c>
      <c r="C10" s="246" t="s">
        <v>134</v>
      </c>
      <c r="D10" s="245" t="s">
        <v>111</v>
      </c>
      <c r="E10" s="247">
        <v>1452.4606999999999</v>
      </c>
      <c r="F10" s="248">
        <v>1466.581</v>
      </c>
      <c r="G10" s="248"/>
      <c r="H10" s="249">
        <f>'[17]Tong hop vat tu'!$F$43</f>
        <v>9.689217500000002</v>
      </c>
      <c r="I10" s="248">
        <f>F10</f>
        <v>1466.581</v>
      </c>
      <c r="J10" s="249">
        <f>H10*I10</f>
        <v>14210.022290367502</v>
      </c>
      <c r="K10" s="146"/>
    </row>
    <row r="11" spans="1:11" s="124" customFormat="1" ht="15" customHeight="1" hidden="1">
      <c r="A11" s="244">
        <v>31</v>
      </c>
      <c r="B11" s="245" t="s">
        <v>135</v>
      </c>
      <c r="C11" s="246" t="s">
        <v>136</v>
      </c>
      <c r="D11" s="245" t="s">
        <v>111</v>
      </c>
      <c r="E11" s="247">
        <v>17680.798650899997</v>
      </c>
      <c r="F11" s="248">
        <v>730.581</v>
      </c>
      <c r="G11" s="248"/>
      <c r="H11" s="249">
        <f>'[17]Tong hop vat tu'!$F$35</f>
        <v>176.807986509</v>
      </c>
      <c r="I11" s="248">
        <f>F11</f>
        <v>730.581</v>
      </c>
      <c r="J11" s="249">
        <f>H11*I11</f>
        <v>129172.55559173173</v>
      </c>
      <c r="K11" s="146"/>
    </row>
    <row r="12" spans="1:11" s="94" customFormat="1" ht="15" customHeight="1">
      <c r="A12" s="238"/>
      <c r="B12" s="239"/>
      <c r="C12" s="239"/>
      <c r="D12" s="240"/>
      <c r="E12" s="241"/>
      <c r="F12" s="242"/>
      <c r="G12" s="242"/>
      <c r="H12" s="238"/>
      <c r="I12" s="242"/>
      <c r="J12" s="238"/>
      <c r="K12" s="243"/>
    </row>
    <row r="13" spans="1:11" s="124" customFormat="1" ht="15" customHeight="1">
      <c r="A13" s="244">
        <v>2</v>
      </c>
      <c r="B13" s="245" t="s">
        <v>78</v>
      </c>
      <c r="C13" s="246" t="s">
        <v>79</v>
      </c>
      <c r="D13" s="245" t="s">
        <v>9</v>
      </c>
      <c r="E13" s="247">
        <v>4453.4091134265</v>
      </c>
      <c r="F13" s="248">
        <v>79836</v>
      </c>
      <c r="G13" s="248">
        <v>355542369.97951806</v>
      </c>
      <c r="H13" s="249">
        <f>'[17]Tong hop vat tu'!$F$13</f>
        <v>56.74827746349001</v>
      </c>
      <c r="I13" s="248">
        <f>F13</f>
        <v>79836</v>
      </c>
      <c r="J13" s="249">
        <f>H13*I13</f>
        <v>4530555.479575189</v>
      </c>
      <c r="K13" s="250">
        <f>G13/$G$66</f>
        <v>0.09076010132169417</v>
      </c>
    </row>
    <row r="14" spans="1:11" s="94" customFormat="1" ht="15" customHeight="1">
      <c r="A14" s="238"/>
      <c r="B14" s="239"/>
      <c r="C14" s="246" t="s">
        <v>75</v>
      </c>
      <c r="D14" s="245" t="s">
        <v>9</v>
      </c>
      <c r="E14" s="247">
        <v>1373.2147103000002</v>
      </c>
      <c r="F14" s="248">
        <v>59333</v>
      </c>
      <c r="G14" s="248">
        <v>81476948.40622991</v>
      </c>
      <c r="H14" s="238"/>
      <c r="I14" s="242"/>
      <c r="J14" s="238"/>
      <c r="K14" s="243"/>
    </row>
    <row r="15" spans="1:11" s="94" customFormat="1" ht="15" customHeight="1">
      <c r="A15" s="238"/>
      <c r="B15" s="239"/>
      <c r="C15" s="239"/>
      <c r="D15" s="240"/>
      <c r="E15" s="241"/>
      <c r="F15" s="242"/>
      <c r="G15" s="242"/>
      <c r="H15" s="238"/>
      <c r="I15" s="242"/>
      <c r="J15" s="238"/>
      <c r="K15" s="243"/>
    </row>
    <row r="16" spans="1:11" s="124" customFormat="1" ht="15" customHeight="1">
      <c r="A16" s="244">
        <v>3</v>
      </c>
      <c r="B16" s="245" t="s">
        <v>137</v>
      </c>
      <c r="C16" s="246" t="s">
        <v>138</v>
      </c>
      <c r="D16" s="245" t="s">
        <v>9</v>
      </c>
      <c r="E16" s="247">
        <f>1139.02312078</f>
        <v>1139.02312078</v>
      </c>
      <c r="F16" s="248">
        <v>115000</v>
      </c>
      <c r="G16" s="248">
        <v>130987658.88969995</v>
      </c>
      <c r="H16" s="249">
        <f>'[17]Tong hop vat tu'!$F$46</f>
        <v>11.3877448435</v>
      </c>
      <c r="I16" s="248">
        <f>F16</f>
        <v>115000</v>
      </c>
      <c r="J16" s="249">
        <f>H16*I16</f>
        <v>1309590.6570025</v>
      </c>
      <c r="K16" s="250">
        <f>G16/$G$66</f>
        <v>0.03343751461578418</v>
      </c>
    </row>
    <row r="17" spans="1:11" s="124" customFormat="1" ht="15" customHeight="1">
      <c r="A17" s="244"/>
      <c r="B17" s="245" t="s">
        <v>139</v>
      </c>
      <c r="C17" s="246" t="s">
        <v>140</v>
      </c>
      <c r="D17" s="245" t="s">
        <v>9</v>
      </c>
      <c r="E17" s="247">
        <v>0.9317249999999999</v>
      </c>
      <c r="F17" s="248">
        <v>98000</v>
      </c>
      <c r="G17" s="248"/>
      <c r="H17" s="249"/>
      <c r="I17" s="248"/>
      <c r="J17" s="249"/>
      <c r="K17" s="146"/>
    </row>
    <row r="18" spans="1:11" s="94" customFormat="1" ht="15" customHeight="1">
      <c r="A18" s="238"/>
      <c r="B18" s="239"/>
      <c r="C18" s="239"/>
      <c r="D18" s="240"/>
      <c r="E18" s="241"/>
      <c r="F18" s="242"/>
      <c r="G18" s="242"/>
      <c r="H18" s="238"/>
      <c r="I18" s="242"/>
      <c r="J18" s="238"/>
      <c r="K18" s="243"/>
    </row>
    <row r="19" spans="1:11" s="124" customFormat="1" ht="15" customHeight="1">
      <c r="A19" s="356">
        <v>4</v>
      </c>
      <c r="B19" s="245" t="s">
        <v>112</v>
      </c>
      <c r="C19" s="246" t="s">
        <v>113</v>
      </c>
      <c r="D19" s="245" t="s">
        <v>111</v>
      </c>
      <c r="E19" s="247">
        <v>92134.254</v>
      </c>
      <c r="F19" s="248">
        <v>7764.635</v>
      </c>
      <c r="G19" s="251">
        <v>715388853.3072901</v>
      </c>
      <c r="H19" s="249">
        <f>'[17]Tong hop vat tu'!$F$38</f>
        <v>0</v>
      </c>
      <c r="I19" s="248">
        <f>F19</f>
        <v>7764.635</v>
      </c>
      <c r="J19" s="249">
        <f>H19*I19</f>
        <v>0</v>
      </c>
      <c r="K19" s="250">
        <f>(G19+G20+G21)/$G$66</f>
        <v>0.4413599841105671</v>
      </c>
    </row>
    <row r="20" spans="1:11" s="124" customFormat="1" ht="15" customHeight="1">
      <c r="A20" s="357"/>
      <c r="B20" s="245" t="s">
        <v>114</v>
      </c>
      <c r="C20" s="246" t="s">
        <v>115</v>
      </c>
      <c r="D20" s="245" t="s">
        <v>111</v>
      </c>
      <c r="E20" s="247">
        <v>54772.725</v>
      </c>
      <c r="F20" s="248">
        <v>7764.635</v>
      </c>
      <c r="G20" s="251">
        <v>425290217.580375</v>
      </c>
      <c r="H20" s="249">
        <f>'[17]Tong hop vat tu'!$F$39</f>
        <v>0</v>
      </c>
      <c r="I20" s="248">
        <f>F20</f>
        <v>7764.635</v>
      </c>
      <c r="J20" s="249">
        <f>H20*I20</f>
        <v>0</v>
      </c>
      <c r="K20" s="146"/>
    </row>
    <row r="21" spans="1:11" s="124" customFormat="1" ht="15" customHeight="1">
      <c r="A21" s="357"/>
      <c r="B21" s="245" t="s">
        <v>116</v>
      </c>
      <c r="C21" s="246" t="s">
        <v>117</v>
      </c>
      <c r="D21" s="245" t="s">
        <v>111</v>
      </c>
      <c r="E21" s="247">
        <v>73863.83025</v>
      </c>
      <c r="F21" s="248">
        <v>7964.635</v>
      </c>
      <c r="G21" s="251">
        <v>588298447.6432087</v>
      </c>
      <c r="H21" s="249">
        <f>'[17]Tong hop vat tu'!$F$40</f>
        <v>0.4194855</v>
      </c>
      <c r="I21" s="248">
        <f>F21</f>
        <v>7964.635</v>
      </c>
      <c r="J21" s="249">
        <f>H21*I21</f>
        <v>3341.0488952925</v>
      </c>
      <c r="K21" s="146"/>
    </row>
    <row r="22" spans="1:11" s="124" customFormat="1" ht="15" customHeight="1" hidden="1">
      <c r="A22" s="244">
        <v>22</v>
      </c>
      <c r="B22" s="245" t="s">
        <v>118</v>
      </c>
      <c r="C22" s="246" t="s">
        <v>119</v>
      </c>
      <c r="D22" s="245" t="s">
        <v>111</v>
      </c>
      <c r="E22" s="247">
        <v>486.79</v>
      </c>
      <c r="F22" s="248">
        <v>5850</v>
      </c>
      <c r="G22" s="248">
        <v>2847721.5</v>
      </c>
      <c r="H22" s="249">
        <f>'[17]Tong hop vat tu'!$F$15</f>
        <v>0</v>
      </c>
      <c r="I22" s="248">
        <f aca="true" t="shared" si="0" ref="I22:I27">F22</f>
        <v>5850</v>
      </c>
      <c r="J22" s="249">
        <f aca="true" t="shared" si="1" ref="J22:J27">H22*I22</f>
        <v>0</v>
      </c>
      <c r="K22" s="146"/>
    </row>
    <row r="23" spans="1:11" s="124" customFormat="1" ht="15" customHeight="1" hidden="1">
      <c r="A23" s="244">
        <v>23</v>
      </c>
      <c r="B23" s="245" t="s">
        <v>120</v>
      </c>
      <c r="C23" s="246" t="s">
        <v>121</v>
      </c>
      <c r="D23" s="245" t="s">
        <v>111</v>
      </c>
      <c r="E23" s="247">
        <v>3622.048814999999</v>
      </c>
      <c r="F23" s="248">
        <v>6389</v>
      </c>
      <c r="G23" s="248">
        <v>23141269.879034996</v>
      </c>
      <c r="H23" s="249">
        <f>'[17]Tong hop vat tu'!$F$16</f>
        <v>0</v>
      </c>
      <c r="I23" s="248">
        <f t="shared" si="0"/>
        <v>6389</v>
      </c>
      <c r="J23" s="249">
        <f t="shared" si="1"/>
        <v>0</v>
      </c>
      <c r="K23" s="146"/>
    </row>
    <row r="24" spans="1:11" s="124" customFormat="1" ht="15" customHeight="1" hidden="1">
      <c r="A24" s="244">
        <v>24</v>
      </c>
      <c r="B24" s="245" t="s">
        <v>122</v>
      </c>
      <c r="C24" s="246" t="s">
        <v>123</v>
      </c>
      <c r="D24" s="245" t="s">
        <v>124</v>
      </c>
      <c r="E24" s="247">
        <v>4794.12</v>
      </c>
      <c r="F24" s="248">
        <v>500</v>
      </c>
      <c r="G24" s="248">
        <v>2397060</v>
      </c>
      <c r="H24" s="249">
        <f>'[17]Tong hop vat tu'!$F$33</f>
        <v>4.79412</v>
      </c>
      <c r="I24" s="248">
        <f t="shared" si="0"/>
        <v>500</v>
      </c>
      <c r="J24" s="249">
        <f t="shared" si="1"/>
        <v>2397.0600000000004</v>
      </c>
      <c r="K24" s="146"/>
    </row>
    <row r="25" spans="1:11" s="124" customFormat="1" ht="15" customHeight="1" hidden="1">
      <c r="A25" s="244">
        <v>25</v>
      </c>
      <c r="B25" s="245" t="s">
        <v>125</v>
      </c>
      <c r="C25" s="246" t="s">
        <v>126</v>
      </c>
      <c r="D25" s="245" t="s">
        <v>124</v>
      </c>
      <c r="E25" s="247">
        <v>1841</v>
      </c>
      <c r="F25" s="248">
        <v>750</v>
      </c>
      <c r="G25" s="248"/>
      <c r="H25" s="249">
        <f>'[17]Tong hop vat tu'!$F$7</f>
        <v>0</v>
      </c>
      <c r="I25" s="248">
        <f t="shared" si="0"/>
        <v>750</v>
      </c>
      <c r="J25" s="249">
        <f t="shared" si="1"/>
        <v>0</v>
      </c>
      <c r="K25" s="146"/>
    </row>
    <row r="26" spans="1:11" s="124" customFormat="1" ht="15" customHeight="1" hidden="1">
      <c r="A26" s="244">
        <v>26</v>
      </c>
      <c r="B26" s="245" t="s">
        <v>127</v>
      </c>
      <c r="C26" s="246" t="s">
        <v>128</v>
      </c>
      <c r="D26" s="245" t="s">
        <v>111</v>
      </c>
      <c r="E26" s="247">
        <v>791.55824375</v>
      </c>
      <c r="F26" s="248">
        <v>8200</v>
      </c>
      <c r="G26" s="248">
        <v>6490777.59875</v>
      </c>
      <c r="H26" s="249">
        <f>'[17]Tong hop vat tu'!$F$36</f>
        <v>0</v>
      </c>
      <c r="I26" s="248">
        <f t="shared" si="0"/>
        <v>8200</v>
      </c>
      <c r="J26" s="249">
        <f t="shared" si="1"/>
        <v>0</v>
      </c>
      <c r="K26" s="250"/>
    </row>
    <row r="27" spans="1:11" s="124" customFormat="1" ht="15" customHeight="1" hidden="1">
      <c r="A27" s="244">
        <v>27</v>
      </c>
      <c r="B27" s="245" t="s">
        <v>129</v>
      </c>
      <c r="C27" s="246" t="s">
        <v>130</v>
      </c>
      <c r="D27" s="245" t="s">
        <v>111</v>
      </c>
      <c r="E27" s="247">
        <f>1377.7312692</f>
        <v>1377.7312692</v>
      </c>
      <c r="F27" s="248">
        <v>5500</v>
      </c>
      <c r="G27" s="248">
        <v>7577521.980599999</v>
      </c>
      <c r="H27" s="249">
        <f>'[17]Tong hop vat tu'!$F$44</f>
        <v>13.767362691999999</v>
      </c>
      <c r="I27" s="248">
        <f t="shared" si="0"/>
        <v>5500</v>
      </c>
      <c r="J27" s="249">
        <f t="shared" si="1"/>
        <v>75720.49480599999</v>
      </c>
      <c r="K27" s="146"/>
    </row>
    <row r="28" spans="1:11" s="124" customFormat="1" ht="15" customHeight="1">
      <c r="A28" s="244"/>
      <c r="B28" s="245" t="s">
        <v>74</v>
      </c>
      <c r="C28" s="246"/>
      <c r="D28" s="245"/>
      <c r="E28" s="247"/>
      <c r="F28" s="248"/>
      <c r="G28" s="248"/>
      <c r="H28" s="249">
        <f>'[17]Tong hop vat tu'!$F$11</f>
        <v>0.64041519375</v>
      </c>
      <c r="I28" s="248">
        <f>F28</f>
        <v>0</v>
      </c>
      <c r="J28" s="249">
        <f>H28*I28</f>
        <v>0</v>
      </c>
      <c r="K28" s="146"/>
    </row>
    <row r="29" spans="1:11" s="124" customFormat="1" ht="15" customHeight="1" hidden="1">
      <c r="A29" s="244">
        <v>2</v>
      </c>
      <c r="B29" s="245" t="s">
        <v>76</v>
      </c>
      <c r="C29" s="246" t="s">
        <v>77</v>
      </c>
      <c r="D29" s="245" t="s">
        <v>9</v>
      </c>
      <c r="E29" s="247">
        <v>582.7085999999999</v>
      </c>
      <c r="F29" s="248">
        <v>39414</v>
      </c>
      <c r="G29" s="248"/>
      <c r="H29" s="249">
        <f>'[17]Tong hop vat tu'!$F$12</f>
        <v>11.654171999999999</v>
      </c>
      <c r="I29" s="248">
        <f>F29</f>
        <v>39414</v>
      </c>
      <c r="J29" s="249">
        <f>H29*I29</f>
        <v>459337.535208</v>
      </c>
      <c r="K29" s="146"/>
    </row>
    <row r="30" spans="1:11" s="124" customFormat="1" ht="15" customHeight="1">
      <c r="A30" s="244">
        <v>5</v>
      </c>
      <c r="B30" s="245" t="s">
        <v>101</v>
      </c>
      <c r="C30" s="246" t="s">
        <v>94</v>
      </c>
      <c r="D30" s="245" t="s">
        <v>9</v>
      </c>
      <c r="E30" s="247">
        <f>94.6181808</f>
        <v>94.6181808</v>
      </c>
      <c r="F30" s="248">
        <v>1979662</v>
      </c>
      <c r="G30" s="248">
        <v>187312017.03888962</v>
      </c>
      <c r="H30" s="249">
        <f>'[17]Tong hop vat tu'!$F$29</f>
        <v>0.9461818080000002</v>
      </c>
      <c r="I30" s="248">
        <f>F30</f>
        <v>1979662</v>
      </c>
      <c r="J30" s="249">
        <f>H30*I30</f>
        <v>1873120.1703888963</v>
      </c>
      <c r="K30" s="250">
        <f>G30/$G$66</f>
        <v>0.04781556034010766</v>
      </c>
    </row>
    <row r="31" spans="1:11" s="124" customFormat="1" ht="15" customHeight="1">
      <c r="A31" s="244"/>
      <c r="B31" s="245" t="s">
        <v>95</v>
      </c>
      <c r="C31" s="246" t="s">
        <v>96</v>
      </c>
      <c r="D31" s="245" t="s">
        <v>9</v>
      </c>
      <c r="E31" s="247">
        <v>82.72280239999999</v>
      </c>
      <c r="F31" s="248">
        <v>300000</v>
      </c>
      <c r="G31" s="248">
        <v>24816840.72</v>
      </c>
      <c r="H31" s="249">
        <f>'[17]Tong hop vat tu'!$F$26</f>
        <v>0.8272280240000001</v>
      </c>
      <c r="I31" s="248">
        <f aca="true" t="shared" si="2" ref="I31:I37">F31</f>
        <v>300000</v>
      </c>
      <c r="J31" s="249">
        <f aca="true" t="shared" si="3" ref="J31:J37">H31*I31</f>
        <v>248168.40720000002</v>
      </c>
      <c r="K31" s="146"/>
    </row>
    <row r="32" spans="1:11" s="124" customFormat="1" ht="15" customHeight="1">
      <c r="A32" s="244"/>
      <c r="B32" s="245" t="s">
        <v>97</v>
      </c>
      <c r="C32" s="246" t="s">
        <v>98</v>
      </c>
      <c r="D32" s="245" t="s">
        <v>9</v>
      </c>
      <c r="E32" s="247">
        <v>9.93417</v>
      </c>
      <c r="F32" s="248">
        <v>2379662</v>
      </c>
      <c r="G32" s="248">
        <v>23639966.85054</v>
      </c>
      <c r="H32" s="249">
        <f>'[17]Tong hop vat tu'!$F$27</f>
        <v>0</v>
      </c>
      <c r="I32" s="248">
        <f t="shared" si="2"/>
        <v>2379662</v>
      </c>
      <c r="J32" s="249">
        <f t="shared" si="3"/>
        <v>0</v>
      </c>
      <c r="K32" s="146"/>
    </row>
    <row r="33" spans="1:11" s="124" customFormat="1" ht="15" customHeight="1" hidden="1">
      <c r="A33" s="244"/>
      <c r="B33" s="245" t="s">
        <v>99</v>
      </c>
      <c r="C33" s="246" t="s">
        <v>100</v>
      </c>
      <c r="D33" s="245" t="s">
        <v>9</v>
      </c>
      <c r="E33" s="247">
        <v>2.6815279999999997</v>
      </c>
      <c r="F33" s="248">
        <v>2079662</v>
      </c>
      <c r="G33" s="248">
        <v>5576671.883536</v>
      </c>
      <c r="H33" s="249">
        <f>'[17]Tong hop vat tu'!$F$28</f>
        <v>0.026815279999999997</v>
      </c>
      <c r="I33" s="248">
        <f t="shared" si="2"/>
        <v>2079662</v>
      </c>
      <c r="J33" s="249">
        <f t="shared" si="3"/>
        <v>55766.71883535999</v>
      </c>
      <c r="K33" s="146"/>
    </row>
    <row r="34" spans="1:11" s="124" customFormat="1" ht="15" customHeight="1">
      <c r="A34" s="244"/>
      <c r="B34" s="245" t="s">
        <v>102</v>
      </c>
      <c r="C34" s="246" t="s">
        <v>103</v>
      </c>
      <c r="D34" s="245" t="s">
        <v>9</v>
      </c>
      <c r="E34" s="247">
        <v>16.4099506</v>
      </c>
      <c r="F34" s="248">
        <v>1579662</v>
      </c>
      <c r="G34" s="248">
        <v>25922175.3846972</v>
      </c>
      <c r="H34" s="249">
        <f>'[17]Tong hop vat tu'!$F$31</f>
        <v>0.16409950599999998</v>
      </c>
      <c r="I34" s="248">
        <f t="shared" si="2"/>
        <v>1579662</v>
      </c>
      <c r="J34" s="249">
        <f t="shared" si="3"/>
        <v>259221.75384697196</v>
      </c>
      <c r="K34" s="146"/>
    </row>
    <row r="35" spans="1:11" s="124" customFormat="1" ht="15" customHeight="1">
      <c r="A35" s="244"/>
      <c r="B35" s="245" t="s">
        <v>104</v>
      </c>
      <c r="C35" s="246" t="s">
        <v>105</v>
      </c>
      <c r="D35" s="245" t="s">
        <v>9</v>
      </c>
      <c r="E35" s="247">
        <v>2.241585</v>
      </c>
      <c r="F35" s="248">
        <v>1679662</v>
      </c>
      <c r="G35" s="248">
        <v>3765105.14427</v>
      </c>
      <c r="H35" s="249">
        <f>'[17]Tong hop vat tu'!$F$32</f>
        <v>0.02241585</v>
      </c>
      <c r="I35" s="248">
        <f t="shared" si="2"/>
        <v>1679662</v>
      </c>
      <c r="J35" s="249">
        <f t="shared" si="3"/>
        <v>37651.0514427</v>
      </c>
      <c r="K35" s="146"/>
    </row>
    <row r="36" spans="1:11" s="124" customFormat="1" ht="15" customHeight="1">
      <c r="A36" s="244"/>
      <c r="B36" s="245" t="s">
        <v>106</v>
      </c>
      <c r="C36" s="246" t="s">
        <v>107</v>
      </c>
      <c r="D36" s="245" t="s">
        <v>108</v>
      </c>
      <c r="E36" s="247">
        <v>1590.7044</v>
      </c>
      <c r="F36" s="248">
        <v>10700</v>
      </c>
      <c r="G36" s="248">
        <v>17020537.080000002</v>
      </c>
      <c r="H36" s="249">
        <f>'[17]Tong hop vat tu'!$F$8</f>
        <v>0</v>
      </c>
      <c r="I36" s="248">
        <f t="shared" si="2"/>
        <v>10700</v>
      </c>
      <c r="J36" s="249">
        <f t="shared" si="3"/>
        <v>0</v>
      </c>
      <c r="K36" s="146"/>
    </row>
    <row r="37" spans="1:11" s="124" customFormat="1" ht="15" customHeight="1" hidden="1">
      <c r="A37" s="244">
        <v>18</v>
      </c>
      <c r="B37" s="245" t="s">
        <v>109</v>
      </c>
      <c r="C37" s="246" t="s">
        <v>110</v>
      </c>
      <c r="D37" s="245" t="s">
        <v>9</v>
      </c>
      <c r="E37" s="247">
        <f>'[17]Tong hop vat tu'!$E$30</f>
        <v>0.004674</v>
      </c>
      <c r="F37" s="248">
        <v>2079662</v>
      </c>
      <c r="G37" s="248">
        <f>E37*F37</f>
        <v>9720.340188</v>
      </c>
      <c r="H37" s="249">
        <f>'[17]Tong hop vat tu'!$F$30</f>
        <v>4.674E-05</v>
      </c>
      <c r="I37" s="248">
        <f t="shared" si="2"/>
        <v>2079662</v>
      </c>
      <c r="J37" s="249">
        <f t="shared" si="3"/>
        <v>97.20340188</v>
      </c>
      <c r="K37" s="252"/>
    </row>
    <row r="38" spans="1:11" s="124" customFormat="1" ht="15" customHeight="1">
      <c r="A38" s="244"/>
      <c r="B38" s="245"/>
      <c r="C38" s="246"/>
      <c r="D38" s="245"/>
      <c r="E38" s="247"/>
      <c r="F38" s="248"/>
      <c r="G38" s="248"/>
      <c r="H38" s="253"/>
      <c r="I38" s="254"/>
      <c r="J38" s="253"/>
      <c r="K38" s="250"/>
    </row>
    <row r="39" spans="1:11" s="124" customFormat="1" ht="15" customHeight="1">
      <c r="A39" s="244">
        <v>6</v>
      </c>
      <c r="B39" s="245" t="s">
        <v>81</v>
      </c>
      <c r="C39" s="246" t="s">
        <v>82</v>
      </c>
      <c r="D39" s="245" t="s">
        <v>80</v>
      </c>
      <c r="E39" s="247">
        <v>28375.5875</v>
      </c>
      <c r="F39" s="248">
        <v>5991.11</v>
      </c>
      <c r="G39" s="248">
        <v>170001266.027125</v>
      </c>
      <c r="H39" s="249">
        <f>'[17]Tong hop vat tu'!$F$19</f>
        <v>141.8779375</v>
      </c>
      <c r="I39" s="248">
        <f>F39</f>
        <v>5991.11</v>
      </c>
      <c r="J39" s="249">
        <f>H39*I39</f>
        <v>850006.330135625</v>
      </c>
      <c r="K39" s="250">
        <f>G39/$G$66</f>
        <v>0.04339660595255355</v>
      </c>
    </row>
    <row r="40" spans="1:11" s="124" customFormat="1" ht="15" customHeight="1">
      <c r="A40" s="244"/>
      <c r="B40" s="245" t="s">
        <v>83</v>
      </c>
      <c r="C40" s="246" t="s">
        <v>84</v>
      </c>
      <c r="D40" s="245" t="s">
        <v>80</v>
      </c>
      <c r="E40" s="247">
        <v>47897.85</v>
      </c>
      <c r="F40" s="248">
        <v>510.259</v>
      </c>
      <c r="G40" s="248">
        <v>24440309.043150004</v>
      </c>
      <c r="H40" s="249">
        <f>'[17]Tong hop vat tu'!$F$20</f>
        <v>0</v>
      </c>
      <c r="I40" s="248">
        <f>F40</f>
        <v>510.259</v>
      </c>
      <c r="J40" s="249">
        <f>H40*I40</f>
        <v>0</v>
      </c>
      <c r="K40" s="146"/>
    </row>
    <row r="41" spans="1:11" s="124" customFormat="1" ht="15" customHeight="1">
      <c r="A41" s="244"/>
      <c r="B41" s="245" t="s">
        <v>85</v>
      </c>
      <c r="C41" s="246" t="s">
        <v>86</v>
      </c>
      <c r="D41" s="245" t="s">
        <v>80</v>
      </c>
      <c r="E41" s="247">
        <v>82582.5</v>
      </c>
      <c r="F41" s="248">
        <v>345</v>
      </c>
      <c r="G41" s="248">
        <v>28490962.5</v>
      </c>
      <c r="H41" s="249">
        <f>'[17]Tong hop vat tu'!$F$21</f>
        <v>0</v>
      </c>
      <c r="I41" s="248">
        <f>F41</f>
        <v>345</v>
      </c>
      <c r="J41" s="249">
        <f>H41*I41</f>
        <v>0</v>
      </c>
      <c r="K41" s="146"/>
    </row>
    <row r="42" spans="1:11" s="124" customFormat="1" ht="15" customHeight="1" hidden="1">
      <c r="A42" s="244"/>
      <c r="B42" s="245" t="s">
        <v>87</v>
      </c>
      <c r="C42" s="246" t="s">
        <v>88</v>
      </c>
      <c r="D42" s="245" t="s">
        <v>80</v>
      </c>
      <c r="E42" s="247">
        <v>6185.75</v>
      </c>
      <c r="F42" s="248">
        <v>1200</v>
      </c>
      <c r="G42" s="248"/>
      <c r="H42" s="249">
        <f>'[17]Tong hop vat tu'!$F$22</f>
        <v>52.315625</v>
      </c>
      <c r="I42" s="248">
        <f>F42</f>
        <v>1200</v>
      </c>
      <c r="J42" s="249">
        <f>H42*I42</f>
        <v>62778.75</v>
      </c>
      <c r="K42" s="146"/>
    </row>
    <row r="43" spans="1:11" s="124" customFormat="1" ht="15" customHeight="1">
      <c r="A43" s="244"/>
      <c r="B43" s="245" t="s">
        <v>89</v>
      </c>
      <c r="C43" s="246" t="s">
        <v>90</v>
      </c>
      <c r="D43" s="245" t="s">
        <v>80</v>
      </c>
      <c r="E43" s="247">
        <v>22998.28</v>
      </c>
      <c r="F43" s="248">
        <v>3185</v>
      </c>
      <c r="G43" s="248">
        <v>73249521.8</v>
      </c>
      <c r="H43" s="249">
        <f>'[17]Tong hop vat tu'!$F$23</f>
        <v>309.13649999999996</v>
      </c>
      <c r="I43" s="248">
        <f>F43</f>
        <v>3185</v>
      </c>
      <c r="J43" s="249">
        <f>H43*I43</f>
        <v>984599.7524999998</v>
      </c>
      <c r="K43" s="146"/>
    </row>
    <row r="44" spans="1:11" s="124" customFormat="1" ht="15" customHeight="1">
      <c r="A44" s="244"/>
      <c r="B44" s="245"/>
      <c r="C44" s="246"/>
      <c r="D44" s="245"/>
      <c r="E44" s="247"/>
      <c r="F44" s="248"/>
      <c r="G44" s="248"/>
      <c r="H44" s="249"/>
      <c r="I44" s="248"/>
      <c r="J44" s="249"/>
      <c r="K44" s="146"/>
    </row>
    <row r="45" spans="1:11" s="124" customFormat="1" ht="15" customHeight="1">
      <c r="A45" s="244">
        <v>7</v>
      </c>
      <c r="B45" s="245"/>
      <c r="C45" s="246" t="s">
        <v>91</v>
      </c>
      <c r="D45" s="245" t="s">
        <v>80</v>
      </c>
      <c r="E45" s="247">
        <v>781412.915</v>
      </c>
      <c r="F45" s="248">
        <v>340.173</v>
      </c>
      <c r="G45" s="248">
        <v>265815575.53429502</v>
      </c>
      <c r="H45" s="249"/>
      <c r="I45" s="248"/>
      <c r="J45" s="249"/>
      <c r="K45" s="250">
        <f>G45/$G$66</f>
        <v>0.06785534047536128</v>
      </c>
    </row>
    <row r="46" spans="1:11" s="124" customFormat="1" ht="15" customHeight="1" hidden="1">
      <c r="A46" s="244">
        <v>10</v>
      </c>
      <c r="B46" s="245" t="s">
        <v>92</v>
      </c>
      <c r="C46" s="246" t="s">
        <v>93</v>
      </c>
      <c r="D46" s="245" t="s">
        <v>9</v>
      </c>
      <c r="E46" s="247">
        <f>'[17]Tong hop vat tu'!$E$24</f>
        <v>229.161101875</v>
      </c>
      <c r="F46" s="248">
        <v>45000</v>
      </c>
      <c r="G46" s="248"/>
      <c r="H46" s="253"/>
      <c r="I46" s="254"/>
      <c r="J46" s="253"/>
      <c r="K46" s="250"/>
    </row>
    <row r="47" spans="1:11" s="124" customFormat="1" ht="15" customHeight="1">
      <c r="A47" s="244"/>
      <c r="B47" s="245"/>
      <c r="C47" s="246"/>
      <c r="D47" s="255"/>
      <c r="E47" s="256"/>
      <c r="F47" s="254"/>
      <c r="G47" s="254"/>
      <c r="H47" s="253"/>
      <c r="I47" s="254"/>
      <c r="J47" s="253"/>
      <c r="K47" s="250"/>
    </row>
    <row r="48" spans="1:11" s="124" customFormat="1" ht="15" customHeight="1">
      <c r="A48" s="244">
        <v>8</v>
      </c>
      <c r="B48" s="245" t="s">
        <v>141</v>
      </c>
      <c r="C48" s="246" t="s">
        <v>142</v>
      </c>
      <c r="D48" s="245" t="s">
        <v>60</v>
      </c>
      <c r="E48" s="247">
        <v>37.9</v>
      </c>
      <c r="F48" s="248">
        <v>486990.90239291254</v>
      </c>
      <c r="G48" s="248">
        <v>18456955.200691383</v>
      </c>
      <c r="H48" s="249"/>
      <c r="I48" s="249"/>
      <c r="J48" s="249"/>
      <c r="K48" s="146"/>
    </row>
    <row r="49" spans="1:11" s="124" customFormat="1" ht="15" customHeight="1">
      <c r="A49" s="244"/>
      <c r="B49" s="245" t="s">
        <v>143</v>
      </c>
      <c r="C49" s="246" t="s">
        <v>144</v>
      </c>
      <c r="D49" s="245" t="s">
        <v>60</v>
      </c>
      <c r="E49" s="247">
        <v>296.255</v>
      </c>
      <c r="F49" s="248">
        <v>217902.15239291248</v>
      </c>
      <c r="G49" s="248">
        <v>64554602.15716229</v>
      </c>
      <c r="H49" s="249"/>
      <c r="I49" s="249"/>
      <c r="J49" s="249"/>
      <c r="K49" s="250">
        <f>G49/$G$66</f>
        <v>0.016478998643405646</v>
      </c>
    </row>
    <row r="50" spans="1:11" s="124" customFormat="1" ht="15" customHeight="1" hidden="1">
      <c r="A50" s="244">
        <v>36</v>
      </c>
      <c r="B50" s="245" t="s">
        <v>145</v>
      </c>
      <c r="C50" s="246" t="s">
        <v>146</v>
      </c>
      <c r="D50" s="245" t="s">
        <v>60</v>
      </c>
      <c r="E50" s="247">
        <v>200.75377499999996</v>
      </c>
      <c r="F50" s="248">
        <v>99220</v>
      </c>
      <c r="G50" s="248"/>
      <c r="H50" s="249">
        <f>'[17]Tong hop vat tu'!$F$48</f>
        <v>0.20075377499999997</v>
      </c>
      <c r="I50" s="248">
        <f>F50</f>
        <v>99220</v>
      </c>
      <c r="J50" s="249">
        <f>H50*I50</f>
        <v>19918.789555499996</v>
      </c>
      <c r="K50" s="146"/>
    </row>
    <row r="51" spans="1:11" s="124" customFormat="1" ht="15" customHeight="1">
      <c r="A51" s="244"/>
      <c r="B51" s="245"/>
      <c r="C51" s="257"/>
      <c r="D51" s="255"/>
      <c r="E51" s="256"/>
      <c r="F51" s="254"/>
      <c r="G51" s="254"/>
      <c r="H51" s="253"/>
      <c r="I51" s="254"/>
      <c r="J51" s="253"/>
      <c r="K51" s="250"/>
    </row>
    <row r="52" spans="1:11" s="124" customFormat="1" ht="15" customHeight="1">
      <c r="A52" s="244">
        <v>9</v>
      </c>
      <c r="B52" s="245" t="s">
        <v>147</v>
      </c>
      <c r="C52" s="246" t="s">
        <v>148</v>
      </c>
      <c r="D52" s="245" t="s">
        <v>111</v>
      </c>
      <c r="E52" s="247">
        <v>7612.965499999999</v>
      </c>
      <c r="F52" s="248">
        <v>41000</v>
      </c>
      <c r="G52" s="248">
        <v>312131585.5</v>
      </c>
      <c r="H52" s="249">
        <f>'[17]Tong hop vat tu'!$F$37</f>
        <v>76.129655</v>
      </c>
      <c r="I52" s="248">
        <f>F52</f>
        <v>41000</v>
      </c>
      <c r="J52" s="249">
        <f>H52*I52</f>
        <v>3121315.855</v>
      </c>
      <c r="K52" s="250">
        <f>G52/$G$66</f>
        <v>0.07967853262415114</v>
      </c>
    </row>
    <row r="53" spans="1:11" s="124" customFormat="1" ht="15" customHeight="1">
      <c r="A53" s="244"/>
      <c r="B53" s="245" t="s">
        <v>149</v>
      </c>
      <c r="C53" s="246" t="s">
        <v>150</v>
      </c>
      <c r="D53" s="245" t="s">
        <v>111</v>
      </c>
      <c r="E53" s="247">
        <v>26101.595999999998</v>
      </c>
      <c r="F53" s="248">
        <v>4550</v>
      </c>
      <c r="G53" s="248">
        <v>118762261.8</v>
      </c>
      <c r="H53" s="249">
        <f>'[17]Tong hop vat tu'!$F$41</f>
        <v>522.0319199999999</v>
      </c>
      <c r="I53" s="248">
        <f>F53</f>
        <v>4550</v>
      </c>
      <c r="J53" s="249">
        <f>H53*I53</f>
        <v>2375245.2359999996</v>
      </c>
      <c r="K53" s="250"/>
    </row>
    <row r="54" spans="1:11" s="124" customFormat="1" ht="15" customHeight="1">
      <c r="A54" s="244"/>
      <c r="B54" s="245"/>
      <c r="C54" s="246"/>
      <c r="D54" s="245"/>
      <c r="E54" s="247"/>
      <c r="F54" s="248"/>
      <c r="G54" s="248"/>
      <c r="H54" s="249"/>
      <c r="I54" s="248"/>
      <c r="J54" s="249"/>
      <c r="K54" s="146"/>
    </row>
    <row r="55" spans="1:13" s="124" customFormat="1" ht="15" customHeight="1">
      <c r="A55" s="244">
        <v>10</v>
      </c>
      <c r="B55" s="255"/>
      <c r="C55" s="257" t="s">
        <v>151</v>
      </c>
      <c r="D55" s="255" t="s">
        <v>20</v>
      </c>
      <c r="E55" s="256"/>
      <c r="F55" s="254"/>
      <c r="G55" s="254">
        <f>SUM(G56:G64)</f>
        <v>101941379.13551633</v>
      </c>
      <c r="H55" s="253"/>
      <c r="I55" s="253"/>
      <c r="J55" s="253"/>
      <c r="K55" s="250">
        <f>1-(K9+K13+K16+K19+K30+K39+K45+K49+K52)</f>
        <v>0.033891870109743816</v>
      </c>
      <c r="M55" s="127"/>
    </row>
    <row r="56" spans="1:11" s="124" customFormat="1" ht="15" customHeight="1">
      <c r="A56" s="244"/>
      <c r="B56" s="245"/>
      <c r="C56" s="246" t="s">
        <v>152</v>
      </c>
      <c r="D56" s="245" t="s">
        <v>20</v>
      </c>
      <c r="E56" s="247"/>
      <c r="F56" s="248"/>
      <c r="G56" s="248">
        <v>26330616.125516325</v>
      </c>
      <c r="H56" s="249"/>
      <c r="I56" s="249"/>
      <c r="J56" s="249"/>
      <c r="K56" s="146"/>
    </row>
    <row r="57" spans="1:11" s="124" customFormat="1" ht="15" customHeight="1" hidden="1">
      <c r="A57" s="244"/>
      <c r="B57" s="245" t="s">
        <v>153</v>
      </c>
      <c r="C57" s="246" t="s">
        <v>154</v>
      </c>
      <c r="D57" s="245" t="s">
        <v>111</v>
      </c>
      <c r="E57" s="247">
        <v>6.6316999999999995</v>
      </c>
      <c r="F57" s="248">
        <v>15272</v>
      </c>
      <c r="G57" s="248"/>
      <c r="H57" s="249">
        <f>'[17]Tong hop vat tu'!$F$50</f>
        <v>0</v>
      </c>
      <c r="I57" s="248">
        <f aca="true" t="shared" si="4" ref="I57:I64">F57</f>
        <v>15272</v>
      </c>
      <c r="J57" s="249">
        <f aca="true" t="shared" si="5" ref="J57:J64">H57*I57</f>
        <v>0</v>
      </c>
      <c r="K57" s="146"/>
    </row>
    <row r="58" spans="1:11" s="124" customFormat="1" ht="15" customHeight="1" hidden="1">
      <c r="A58" s="244"/>
      <c r="B58" s="245" t="s">
        <v>155</v>
      </c>
      <c r="C58" s="246" t="s">
        <v>156</v>
      </c>
      <c r="D58" s="245" t="s">
        <v>157</v>
      </c>
      <c r="E58" s="247">
        <v>608399.53009</v>
      </c>
      <c r="F58" s="248">
        <v>4.952</v>
      </c>
      <c r="G58" s="248"/>
      <c r="H58" s="249">
        <f>'[17]Tong hop vat tu'!$F$34</f>
        <v>3167.1201350499996</v>
      </c>
      <c r="I58" s="248">
        <f t="shared" si="4"/>
        <v>4.952</v>
      </c>
      <c r="J58" s="249">
        <f t="shared" si="5"/>
        <v>15683.578908767598</v>
      </c>
      <c r="K58" s="146"/>
    </row>
    <row r="59" spans="1:11" s="124" customFormat="1" ht="15" customHeight="1" hidden="1">
      <c r="A59" s="244"/>
      <c r="B59" s="245" t="s">
        <v>158</v>
      </c>
      <c r="C59" s="246" t="s">
        <v>159</v>
      </c>
      <c r="D59" s="245" t="s">
        <v>124</v>
      </c>
      <c r="E59" s="247">
        <v>20</v>
      </c>
      <c r="F59" s="248">
        <v>47380</v>
      </c>
      <c r="G59" s="248"/>
      <c r="H59" s="249">
        <f>'[17]Tong hop vat tu'!$F$14</f>
        <v>0.018</v>
      </c>
      <c r="I59" s="248">
        <f t="shared" si="4"/>
        <v>47380</v>
      </c>
      <c r="J59" s="249">
        <f t="shared" si="5"/>
        <v>852.8399999999999</v>
      </c>
      <c r="K59" s="146"/>
    </row>
    <row r="60" spans="1:11" s="124" customFormat="1" ht="15" customHeight="1" hidden="1">
      <c r="A60" s="244"/>
      <c r="B60" s="245" t="s">
        <v>160</v>
      </c>
      <c r="C60" s="246" t="s">
        <v>161</v>
      </c>
      <c r="D60" s="245" t="s">
        <v>111</v>
      </c>
      <c r="E60" s="247">
        <v>1488.375</v>
      </c>
      <c r="F60" s="248">
        <v>39140</v>
      </c>
      <c r="G60" s="248">
        <v>58254997.5</v>
      </c>
      <c r="H60" s="249">
        <f>'[17]Tong hop vat tu'!$F$17</f>
        <v>148.8375</v>
      </c>
      <c r="I60" s="248">
        <f t="shared" si="4"/>
        <v>39140</v>
      </c>
      <c r="J60" s="249">
        <f t="shared" si="5"/>
        <v>5825499.75</v>
      </c>
      <c r="K60" s="146"/>
    </row>
    <row r="61" spans="1:11" s="124" customFormat="1" ht="15" customHeight="1" hidden="1">
      <c r="A61" s="244"/>
      <c r="B61" s="245" t="s">
        <v>162</v>
      </c>
      <c r="C61" s="246" t="s">
        <v>163</v>
      </c>
      <c r="D61" s="245" t="s">
        <v>60</v>
      </c>
      <c r="E61" s="247">
        <v>435.02660000000003</v>
      </c>
      <c r="F61" s="248">
        <v>28350</v>
      </c>
      <c r="G61" s="248">
        <v>12333004.110000001</v>
      </c>
      <c r="H61" s="249">
        <f>'[17]Tong hop vat tu'!$F$18</f>
        <v>8.700531999999999</v>
      </c>
      <c r="I61" s="248">
        <f t="shared" si="4"/>
        <v>28350</v>
      </c>
      <c r="J61" s="249">
        <f t="shared" si="5"/>
        <v>246660.08219999998</v>
      </c>
      <c r="K61" s="146"/>
    </row>
    <row r="62" spans="1:11" s="124" customFormat="1" ht="15" customHeight="1" hidden="1">
      <c r="A62" s="244"/>
      <c r="B62" s="245" t="s">
        <v>164</v>
      </c>
      <c r="C62" s="246" t="s">
        <v>165</v>
      </c>
      <c r="D62" s="245" t="s">
        <v>166</v>
      </c>
      <c r="E62" s="247">
        <v>247.86</v>
      </c>
      <c r="F62" s="248">
        <v>20045</v>
      </c>
      <c r="G62" s="248">
        <v>4968353.7</v>
      </c>
      <c r="H62" s="249">
        <f>'[17]Tong hop vat tu'!$F$6</f>
        <v>0</v>
      </c>
      <c r="I62" s="248">
        <f t="shared" si="4"/>
        <v>20045</v>
      </c>
      <c r="J62" s="249">
        <f t="shared" si="5"/>
        <v>0</v>
      </c>
      <c r="K62" s="146"/>
    </row>
    <row r="63" spans="1:11" s="124" customFormat="1" ht="15" customHeight="1" hidden="1">
      <c r="A63" s="244"/>
      <c r="B63" s="245" t="s">
        <v>167</v>
      </c>
      <c r="C63" s="246" t="s">
        <v>168</v>
      </c>
      <c r="D63" s="245" t="s">
        <v>111</v>
      </c>
      <c r="E63" s="247">
        <v>1.1907</v>
      </c>
      <c r="F63" s="248">
        <v>11000</v>
      </c>
      <c r="G63" s="248">
        <v>13097.7</v>
      </c>
      <c r="H63" s="249">
        <f>'[17]Tong hop vat tu'!$F$9</f>
        <v>0.035721</v>
      </c>
      <c r="I63" s="248">
        <f t="shared" si="4"/>
        <v>11000</v>
      </c>
      <c r="J63" s="249">
        <f t="shared" si="5"/>
        <v>392.93100000000004</v>
      </c>
      <c r="K63" s="146"/>
    </row>
    <row r="64" spans="1:11" s="124" customFormat="1" ht="15" customHeight="1" hidden="1">
      <c r="A64" s="244"/>
      <c r="B64" s="245" t="s">
        <v>169</v>
      </c>
      <c r="C64" s="246" t="s">
        <v>170</v>
      </c>
      <c r="D64" s="245" t="s">
        <v>111</v>
      </c>
      <c r="E64" s="247">
        <v>1.6524000000000003</v>
      </c>
      <c r="F64" s="248">
        <v>25000</v>
      </c>
      <c r="G64" s="248">
        <v>41310</v>
      </c>
      <c r="H64" s="249">
        <f>'[17]Tong hop vat tu'!$F$10</f>
        <v>0.049572000000000005</v>
      </c>
      <c r="I64" s="248">
        <f t="shared" si="4"/>
        <v>25000</v>
      </c>
      <c r="J64" s="249">
        <f t="shared" si="5"/>
        <v>1239.3000000000002</v>
      </c>
      <c r="K64" s="146"/>
    </row>
    <row r="65" spans="1:11" s="124" customFormat="1" ht="15" customHeight="1">
      <c r="A65" s="244"/>
      <c r="B65" s="245"/>
      <c r="C65" s="246" t="s">
        <v>247</v>
      </c>
      <c r="D65" s="245"/>
      <c r="E65" s="247"/>
      <c r="F65" s="248"/>
      <c r="G65" s="248"/>
      <c r="H65" s="249"/>
      <c r="I65" s="248"/>
      <c r="J65" s="249"/>
      <c r="K65" s="146"/>
    </row>
    <row r="66" spans="1:13" s="124" customFormat="1" ht="15" customHeight="1">
      <c r="A66" s="258"/>
      <c r="B66" s="259"/>
      <c r="C66" s="260" t="s">
        <v>171</v>
      </c>
      <c r="D66" s="259"/>
      <c r="E66" s="261"/>
      <c r="F66" s="262"/>
      <c r="G66" s="263">
        <v>3917386217.0924397</v>
      </c>
      <c r="H66" s="258"/>
      <c r="I66" s="258"/>
      <c r="J66" s="258"/>
      <c r="K66" s="250">
        <f>SUM(K8:K60)</f>
        <v>1</v>
      </c>
      <c r="M66" s="123"/>
    </row>
    <row r="67" spans="1:11" s="124" customFormat="1" ht="15" customHeight="1">
      <c r="A67" s="128"/>
      <c r="B67" s="129"/>
      <c r="C67" s="130"/>
      <c r="D67" s="129"/>
      <c r="E67" s="131"/>
      <c r="F67" s="132"/>
      <c r="G67" s="133"/>
      <c r="H67" s="134"/>
      <c r="I67" s="134"/>
      <c r="J67" s="134"/>
      <c r="K67" s="135"/>
    </row>
    <row r="68" spans="2:11" s="94" customFormat="1" ht="12.75">
      <c r="B68" s="90"/>
      <c r="C68" s="90"/>
      <c r="D68" s="91"/>
      <c r="E68" s="92"/>
      <c r="F68" s="93"/>
      <c r="G68" s="93"/>
      <c r="K68" s="95"/>
    </row>
    <row r="69" spans="2:11" s="94" customFormat="1" ht="12.75">
      <c r="B69" s="90"/>
      <c r="C69" s="90"/>
      <c r="D69" s="91"/>
      <c r="E69" s="92"/>
      <c r="F69" s="93"/>
      <c r="G69" s="93"/>
      <c r="K69" s="95"/>
    </row>
    <row r="70" spans="2:11" s="94" customFormat="1" ht="12.75">
      <c r="B70" s="90"/>
      <c r="C70" s="90"/>
      <c r="D70" s="91"/>
      <c r="E70" s="92"/>
      <c r="F70" s="93"/>
      <c r="G70" s="93"/>
      <c r="K70" s="95"/>
    </row>
  </sheetData>
  <mergeCells count="4">
    <mergeCell ref="A2:K2"/>
    <mergeCell ref="A3:K3"/>
    <mergeCell ref="A5:K5"/>
    <mergeCell ref="A19:A21"/>
  </mergeCells>
  <printOptions horizontalCentered="1"/>
  <pageMargins left="0.7086614173228347" right="0.3937007874015748" top="0.8267716535433072" bottom="0.3937007874015748" header="0.5905511811023623" footer="0.35433070866141736"/>
  <pageSetup firstPageNumber="12" useFirstPageNumber="1" horizontalDpi="300" verticalDpi="3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14" sqref="C14"/>
    </sheetView>
  </sheetViews>
  <sheetFormatPr defaultColWidth="8.796875" defaultRowHeight="15"/>
  <cols>
    <col min="1" max="1" width="3" style="3" customWidth="1"/>
    <col min="2" max="2" width="12.09765625" style="3" customWidth="1"/>
    <col min="3" max="3" width="10.796875" style="3" customWidth="1"/>
    <col min="4" max="4" width="8" style="5" customWidth="1"/>
    <col min="5" max="5" width="14.19921875" style="3" customWidth="1"/>
    <col min="6" max="6" width="19.8984375" style="3" customWidth="1"/>
    <col min="7" max="16384" width="9" style="3" customWidth="1"/>
  </cols>
  <sheetData>
    <row r="1" ht="15.75">
      <c r="A1" s="2" t="s">
        <v>273</v>
      </c>
    </row>
    <row r="2" spans="1:6" ht="20.25">
      <c r="A2" s="370" t="s">
        <v>250</v>
      </c>
      <c r="B2" s="370"/>
      <c r="C2" s="370"/>
      <c r="D2" s="370"/>
      <c r="E2" s="370"/>
      <c r="F2" s="370"/>
    </row>
    <row r="3" spans="1:6" s="10" customFormat="1" ht="24" customHeight="1">
      <c r="A3" s="371" t="s">
        <v>251</v>
      </c>
      <c r="B3" s="371"/>
      <c r="C3" s="371"/>
      <c r="D3" s="371"/>
      <c r="E3" s="371"/>
      <c r="F3" s="371"/>
    </row>
    <row r="4" spans="1:6" s="10" customFormat="1" ht="18">
      <c r="A4" s="360"/>
      <c r="B4" s="360"/>
      <c r="C4" s="360"/>
      <c r="D4" s="360"/>
      <c r="E4" s="360"/>
      <c r="F4" s="360"/>
    </row>
    <row r="5" spans="1:5" ht="15.75">
      <c r="A5" s="5"/>
      <c r="B5" s="2" t="s">
        <v>199</v>
      </c>
      <c r="C5" s="5"/>
      <c r="E5" s="5"/>
    </row>
    <row r="6" spans="1:6" ht="37.5" customHeight="1">
      <c r="A6" s="342" t="s">
        <v>0</v>
      </c>
      <c r="B6" s="368" t="s">
        <v>19</v>
      </c>
      <c r="C6" s="349" t="s">
        <v>252</v>
      </c>
      <c r="D6" s="368" t="s">
        <v>6</v>
      </c>
      <c r="E6" s="363" t="s">
        <v>43</v>
      </c>
      <c r="F6" s="364"/>
    </row>
    <row r="7" spans="1:6" ht="43.5" customHeight="1">
      <c r="A7" s="344"/>
      <c r="B7" s="369"/>
      <c r="C7" s="367"/>
      <c r="D7" s="369"/>
      <c r="E7" s="365"/>
      <c r="F7" s="366"/>
    </row>
    <row r="8" spans="1:6" ht="38.25" customHeight="1">
      <c r="A8" s="47">
        <v>1</v>
      </c>
      <c r="B8" s="138" t="s">
        <v>12</v>
      </c>
      <c r="C8" s="138">
        <v>1</v>
      </c>
      <c r="D8" s="139">
        <f>C14/C8</f>
        <v>2.784</v>
      </c>
      <c r="E8" s="361" t="s">
        <v>365</v>
      </c>
      <c r="F8" s="362"/>
    </row>
    <row r="9" spans="1:6" ht="39.75" customHeight="1">
      <c r="A9" s="47">
        <v>2</v>
      </c>
      <c r="B9" s="140" t="s">
        <v>13</v>
      </c>
      <c r="C9" s="47">
        <v>1.25</v>
      </c>
      <c r="D9" s="139">
        <f>C14/C9</f>
        <v>2.2272</v>
      </c>
      <c r="E9" s="358" t="s">
        <v>364</v>
      </c>
      <c r="F9" s="359"/>
    </row>
    <row r="10" spans="1:6" ht="34.5" customHeight="1">
      <c r="A10" s="47">
        <v>3</v>
      </c>
      <c r="B10" s="140" t="s">
        <v>14</v>
      </c>
      <c r="C10" s="47">
        <v>1.46</v>
      </c>
      <c r="D10" s="141">
        <f>C14/C10</f>
        <v>1.906849315068493</v>
      </c>
      <c r="E10" s="372" t="s">
        <v>366</v>
      </c>
      <c r="F10" s="373"/>
    </row>
    <row r="11" spans="1:6" ht="34.5" customHeight="1">
      <c r="A11" s="47">
        <v>4</v>
      </c>
      <c r="B11" s="140" t="s">
        <v>15</v>
      </c>
      <c r="C11" s="47">
        <v>1.46</v>
      </c>
      <c r="D11" s="141">
        <f>C14/C11</f>
        <v>1.906849315068493</v>
      </c>
      <c r="E11" s="374"/>
      <c r="F11" s="375"/>
    </row>
    <row r="12" spans="1:6" ht="34.5" customHeight="1">
      <c r="A12" s="47">
        <v>5</v>
      </c>
      <c r="B12" s="140" t="s">
        <v>17</v>
      </c>
      <c r="C12" s="48">
        <v>2.01</v>
      </c>
      <c r="D12" s="142">
        <f>C14/C12</f>
        <v>1.3850746268656717</v>
      </c>
      <c r="E12" s="372" t="s">
        <v>51</v>
      </c>
      <c r="F12" s="373"/>
    </row>
    <row r="13" spans="1:6" ht="34.5" customHeight="1">
      <c r="A13" s="47">
        <v>6</v>
      </c>
      <c r="B13" s="140" t="s">
        <v>18</v>
      </c>
      <c r="C13" s="48">
        <v>2.01</v>
      </c>
      <c r="D13" s="142">
        <f>C14/C13</f>
        <v>1.3850746268656717</v>
      </c>
      <c r="E13" s="374"/>
      <c r="F13" s="375"/>
    </row>
    <row r="14" spans="1:6" ht="34.5" customHeight="1">
      <c r="A14" s="48">
        <v>7</v>
      </c>
      <c r="B14" s="140" t="s">
        <v>37</v>
      </c>
      <c r="C14" s="48">
        <v>2.784</v>
      </c>
      <c r="D14" s="142">
        <v>1</v>
      </c>
      <c r="E14" s="358" t="s">
        <v>367</v>
      </c>
      <c r="F14" s="359"/>
    </row>
    <row r="15" spans="1:6" ht="15">
      <c r="A15" s="12"/>
      <c r="B15" s="12"/>
      <c r="C15" s="12"/>
      <c r="D15" s="16"/>
      <c r="E15" s="13"/>
      <c r="F15" s="15"/>
    </row>
    <row r="17" ht="15">
      <c r="B17" s="3" t="s">
        <v>359</v>
      </c>
    </row>
    <row r="18" ht="15">
      <c r="B18" s="3" t="s">
        <v>358</v>
      </c>
    </row>
  </sheetData>
  <mergeCells count="13">
    <mergeCell ref="A2:F2"/>
    <mergeCell ref="A3:F3"/>
    <mergeCell ref="E10:F11"/>
    <mergeCell ref="E12:F13"/>
    <mergeCell ref="E14:F14"/>
    <mergeCell ref="A4:F4"/>
    <mergeCell ref="E9:F9"/>
    <mergeCell ref="E8:F8"/>
    <mergeCell ref="E6:F7"/>
    <mergeCell ref="C6:C7"/>
    <mergeCell ref="D6:D7"/>
    <mergeCell ref="A6:A7"/>
    <mergeCell ref="B6:B7"/>
  </mergeCells>
  <printOptions horizontalCentered="1"/>
  <pageMargins left="0.8661417322834646" right="0.2362204724409449" top="1.1023622047244095" bottom="0.7480314960629921" header="0.5905511811023623" footer="0.4724409448818898"/>
  <pageSetup firstPageNumber="13" useFirstPageNumber="1" horizontalDpi="300" verticalDpi="3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11" sqref="B11"/>
    </sheetView>
  </sheetViews>
  <sheetFormatPr defaultColWidth="8.796875" defaultRowHeight="15"/>
  <cols>
    <col min="1" max="1" width="3.8984375" style="3" customWidth="1"/>
    <col min="2" max="2" width="17.3984375" style="3" customWidth="1"/>
    <col min="3" max="3" width="5.19921875" style="5" customWidth="1"/>
    <col min="4" max="4" width="5.8984375" style="5" customWidth="1"/>
    <col min="5" max="7" width="8" style="3" customWidth="1"/>
    <col min="8" max="8" width="9.296875" style="3" customWidth="1"/>
    <col min="9" max="9" width="7.296875" style="3" customWidth="1"/>
    <col min="10" max="10" width="6.796875" style="3" customWidth="1"/>
    <col min="11" max="11" width="7.3984375" style="3" customWidth="1"/>
    <col min="12" max="12" width="9.796875" style="3" customWidth="1"/>
    <col min="13" max="16384" width="9" style="3" customWidth="1"/>
  </cols>
  <sheetData>
    <row r="1" spans="1:6" ht="15.75">
      <c r="A1" s="2" t="s">
        <v>271</v>
      </c>
      <c r="C1" s="1"/>
      <c r="D1" s="1"/>
      <c r="E1" s="2"/>
      <c r="F1" s="2"/>
    </row>
    <row r="2" spans="1:12" s="4" customFormat="1" ht="21" customHeight="1">
      <c r="A2" s="345" t="s">
        <v>223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ht="20.25">
      <c r="A3" s="345" t="s">
        <v>224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8" ht="15.75">
      <c r="A4" s="351"/>
      <c r="B4" s="351"/>
      <c r="C4" s="351"/>
      <c r="D4" s="351"/>
      <c r="E4" s="351"/>
      <c r="F4" s="351"/>
      <c r="G4" s="351"/>
      <c r="H4" s="351"/>
    </row>
    <row r="5" spans="2:6" ht="15.75">
      <c r="B5" s="2" t="s">
        <v>275</v>
      </c>
      <c r="F5" s="6"/>
    </row>
    <row r="6" spans="1:12" ht="33" customHeight="1">
      <c r="A6" s="376" t="s">
        <v>10</v>
      </c>
      <c r="B6" s="376" t="s">
        <v>216</v>
      </c>
      <c r="C6" s="376" t="s">
        <v>42</v>
      </c>
      <c r="D6" s="376" t="s">
        <v>61</v>
      </c>
      <c r="E6" s="378" t="s">
        <v>217</v>
      </c>
      <c r="F6" s="379"/>
      <c r="G6" s="379"/>
      <c r="H6" s="380"/>
      <c r="I6" s="346" t="s">
        <v>218</v>
      </c>
      <c r="J6" s="347"/>
      <c r="K6" s="347"/>
      <c r="L6" s="348"/>
    </row>
    <row r="7" spans="1:12" ht="32.25" customHeight="1">
      <c r="A7" s="377"/>
      <c r="B7" s="377"/>
      <c r="C7" s="377"/>
      <c r="D7" s="377"/>
      <c r="E7" s="89">
        <v>2002</v>
      </c>
      <c r="F7" s="89">
        <v>2003</v>
      </c>
      <c r="G7" s="89">
        <v>2004</v>
      </c>
      <c r="H7" s="85" t="s">
        <v>299</v>
      </c>
      <c r="I7" s="89">
        <v>2002</v>
      </c>
      <c r="J7" s="89">
        <v>2003</v>
      </c>
      <c r="K7" s="89">
        <v>2004</v>
      </c>
      <c r="L7" s="85" t="s">
        <v>299</v>
      </c>
    </row>
    <row r="8" spans="1:12" ht="15">
      <c r="A8" s="41">
        <v>1</v>
      </c>
      <c r="B8" s="38">
        <v>2</v>
      </c>
      <c r="C8" s="38">
        <v>3</v>
      </c>
      <c r="D8" s="39">
        <v>4</v>
      </c>
      <c r="E8" s="40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</row>
    <row r="9" spans="1:12" ht="15.75">
      <c r="A9" s="222"/>
      <c r="B9" s="83"/>
      <c r="C9" s="17"/>
      <c r="D9" s="223"/>
      <c r="E9" s="224"/>
      <c r="F9" s="7"/>
      <c r="G9" s="7"/>
      <c r="H9" s="7"/>
      <c r="I9" s="224"/>
      <c r="J9" s="7"/>
      <c r="K9" s="7"/>
      <c r="L9" s="7"/>
    </row>
    <row r="10" spans="1:12" ht="15">
      <c r="A10" s="17">
        <v>1</v>
      </c>
      <c r="B10" s="265" t="s">
        <v>236</v>
      </c>
      <c r="C10" s="17" t="s">
        <v>215</v>
      </c>
      <c r="D10" s="225">
        <f>Trg15!K30*100</f>
        <v>15.39283701760141</v>
      </c>
      <c r="E10" s="264">
        <f>1433318*1.08</f>
        <v>1547983.4400000002</v>
      </c>
      <c r="F10" s="264">
        <f>1433318*1.14</f>
        <v>1633982.5199999998</v>
      </c>
      <c r="G10" s="264">
        <f>1433318*1.14</f>
        <v>1633982.5199999998</v>
      </c>
      <c r="H10" s="264">
        <f>1433318*1.3</f>
        <v>1863313.4000000001</v>
      </c>
      <c r="I10" s="226">
        <f>($H$10-E10)*$D$10%/E10</f>
        <v>0.03135577910992879</v>
      </c>
      <c r="J10" s="226">
        <f>($H$10-F10)*$D$10%/F10</f>
        <v>0.021603981779089735</v>
      </c>
      <c r="K10" s="226">
        <f>($H$10-G10)*$D$10%/G10</f>
        <v>0.021603981779089735</v>
      </c>
      <c r="L10" s="226">
        <f>($H$10-H10)*$D$10%</f>
        <v>0</v>
      </c>
    </row>
    <row r="11" spans="1:12" ht="15">
      <c r="A11" s="17">
        <v>2</v>
      </c>
      <c r="B11" s="7" t="str">
        <f>Trg15!C13</f>
        <v> M¸y trén 80L</v>
      </c>
      <c r="C11" s="17" t="s">
        <v>215</v>
      </c>
      <c r="D11" s="225">
        <f>Trg15!K36*100</f>
        <v>1.93102453221314</v>
      </c>
      <c r="E11" s="264">
        <f>45294*1.08</f>
        <v>48917.520000000004</v>
      </c>
      <c r="F11" s="264">
        <f>45294*1.14</f>
        <v>51635.159999999996</v>
      </c>
      <c r="G11" s="264">
        <f>45294*1.14</f>
        <v>51635.159999999996</v>
      </c>
      <c r="H11" s="264">
        <f>45294*1.3</f>
        <v>58882.200000000004</v>
      </c>
      <c r="I11" s="226">
        <f>($H$11-E11)*$D$11%/E11</f>
        <v>0.0039335684915452855</v>
      </c>
      <c r="J11" s="226">
        <f>($H$11-F11)*$D$11%/F11</f>
        <v>0.0027102098697728318</v>
      </c>
      <c r="K11" s="226">
        <f>($H$11-G11)*$D$11%/G11</f>
        <v>0.0027102098697728318</v>
      </c>
      <c r="L11" s="226">
        <f>($H$11-H11)*$D$11%/H11</f>
        <v>0</v>
      </c>
    </row>
    <row r="12" spans="1:12" ht="15">
      <c r="A12" s="17">
        <v>3</v>
      </c>
      <c r="B12" s="7" t="str">
        <f>Trg15!C15</f>
        <v> M¸y bóa rung</v>
      </c>
      <c r="C12" s="17" t="s">
        <v>215</v>
      </c>
      <c r="D12" s="225">
        <f>Trg15!K32*100</f>
        <v>63.72209218326642</v>
      </c>
      <c r="E12" s="264">
        <f>1005490*1.08</f>
        <v>1085929.2000000002</v>
      </c>
      <c r="F12" s="264">
        <f>1005490*1.14</f>
        <v>1146258.5999999999</v>
      </c>
      <c r="G12" s="264">
        <f>1005490*1.14</f>
        <v>1146258.5999999999</v>
      </c>
      <c r="H12" s="264">
        <f>1005490*1.3</f>
        <v>1307137</v>
      </c>
      <c r="I12" s="226">
        <f>($H$12-E12)*$D$12%/E12</f>
        <v>0.12980426185480184</v>
      </c>
      <c r="J12" s="226">
        <f>($H$12-F12)*$D$12%/F12</f>
        <v>0.08943451534493542</v>
      </c>
      <c r="K12" s="226">
        <f>($H$12-G12)*$D$12%/G12</f>
        <v>0.08943451534493542</v>
      </c>
      <c r="L12" s="226">
        <f>($H$12-H12)*$D$12%/H12</f>
        <v>0</v>
      </c>
    </row>
    <row r="13" spans="1:12" ht="15">
      <c r="A13" s="17">
        <v>4</v>
      </c>
      <c r="B13" s="228" t="str">
        <f>Trg15!C17</f>
        <v> Tr¹m trén BT 16m3/h</v>
      </c>
      <c r="C13" s="17" t="s">
        <v>215</v>
      </c>
      <c r="D13" s="230">
        <f>Trg15!K40*100</f>
        <v>5.102059159059456</v>
      </c>
      <c r="E13" s="264">
        <f>861414*1.08</f>
        <v>930327.1200000001</v>
      </c>
      <c r="F13" s="264">
        <f>861414*1.14</f>
        <v>982011.96</v>
      </c>
      <c r="G13" s="264">
        <f>861414*1.14</f>
        <v>982011.96</v>
      </c>
      <c r="H13" s="264">
        <f>861414*1.3</f>
        <v>1119838.2</v>
      </c>
      <c r="I13" s="226">
        <f>($H$13-E13)*$D$13%/E13</f>
        <v>0.01039308347215814</v>
      </c>
      <c r="J13" s="226">
        <f>($H$13-F13)*$D$13%/F13</f>
        <v>0.00716078478464485</v>
      </c>
      <c r="K13" s="226">
        <f>($H$13-G13)*$D$13%/G13</f>
        <v>0.00716078478464485</v>
      </c>
      <c r="L13" s="226">
        <f>($H$13-H13)*$D$13%/H13</f>
        <v>0</v>
      </c>
    </row>
    <row r="14" spans="1:12" ht="15">
      <c r="A14" s="17">
        <v>5</v>
      </c>
      <c r="B14" s="228" t="str">
        <f>Trg15!C19</f>
        <v> M¸y ®Çm dïi 1,5kw</v>
      </c>
      <c r="C14" s="17" t="s">
        <v>215</v>
      </c>
      <c r="D14" s="230">
        <f>Trg15!K39*100</f>
        <v>2.6992099683299666</v>
      </c>
      <c r="E14" s="264">
        <f>37456*1.08</f>
        <v>40452.48</v>
      </c>
      <c r="F14" s="264">
        <f>37456*1.14</f>
        <v>42699.84</v>
      </c>
      <c r="G14" s="264">
        <f>37456*1.14</f>
        <v>42699.84</v>
      </c>
      <c r="H14" s="264">
        <f>37456*1.3</f>
        <v>48692.8</v>
      </c>
      <c r="I14" s="226">
        <f>($H$14-E14)*$D$14%/E14</f>
        <v>0.005498390676227709</v>
      </c>
      <c r="J14" s="226">
        <f>($H$14-F14)*$D$14%/F14</f>
        <v>0.0037883648678315365</v>
      </c>
      <c r="K14" s="226">
        <f>($H$14-G14)*$D$14%/G14</f>
        <v>0.0037883648678315365</v>
      </c>
      <c r="L14" s="226">
        <f>($H$14-H14)*$D$14%/H14</f>
        <v>0</v>
      </c>
    </row>
    <row r="15" spans="1:12" ht="15">
      <c r="A15" s="17">
        <v>6</v>
      </c>
      <c r="B15" s="7" t="str">
        <f>Trg15!C21</f>
        <v> M¸y hµn 23kw</v>
      </c>
      <c r="C15" s="17" t="s">
        <v>215</v>
      </c>
      <c r="D15" s="225">
        <f>Trg15!K34*100</f>
        <v>4.995632563590324</v>
      </c>
      <c r="E15" s="264">
        <f>77338*1.08</f>
        <v>83525.04000000001</v>
      </c>
      <c r="F15" s="264">
        <f>77338*1.14</f>
        <v>88165.31999999999</v>
      </c>
      <c r="G15" s="264">
        <f>77338*1.14</f>
        <v>88165.31999999999</v>
      </c>
      <c r="H15" s="264">
        <f>77338*1.3</f>
        <v>100539.40000000001</v>
      </c>
      <c r="I15" s="226">
        <f>($H$15-E15)*$D$15%/E15</f>
        <v>0.01017628855546177</v>
      </c>
      <c r="J15" s="226">
        <f>($H$15-F15)*$D$15%/F15</f>
        <v>0.0070114141243373075</v>
      </c>
      <c r="K15" s="226">
        <f>($H$15-G15)*$D$15%/G15</f>
        <v>0.0070114141243373075</v>
      </c>
      <c r="L15" s="226">
        <f>($H$15-H15)*$D$15%/H15</f>
        <v>0</v>
      </c>
    </row>
    <row r="16" spans="1:12" ht="15">
      <c r="A16" s="17">
        <v>7</v>
      </c>
      <c r="B16" s="7" t="str">
        <f>Trg15!C23</f>
        <v> M¸y vËn th¨ng 0,8T</v>
      </c>
      <c r="C16" s="17" t="s">
        <v>215</v>
      </c>
      <c r="D16" s="225">
        <f>Trg15!K37*100</f>
        <v>1.7460995034284337</v>
      </c>
      <c r="E16" s="264">
        <f>67847*1.08</f>
        <v>73274.76000000001</v>
      </c>
      <c r="F16" s="264">
        <f>67847*1.14</f>
        <v>77345.57999999999</v>
      </c>
      <c r="G16" s="264">
        <f>67847*1.14</f>
        <v>77345.57999999999</v>
      </c>
      <c r="H16" s="264">
        <f>67847*1.3</f>
        <v>88201.1</v>
      </c>
      <c r="I16" s="226">
        <f>($H$16-E16)*$D$16%/E16</f>
        <v>0.0035568693588356967</v>
      </c>
      <c r="J16" s="226">
        <f>($H$16-F16)*$D$16%/F16</f>
        <v>0.0024506659697241216</v>
      </c>
      <c r="K16" s="226">
        <f>($H$16-G16)*$D$16%/G16</f>
        <v>0.0024506659697241216</v>
      </c>
      <c r="L16" s="226">
        <f>($H$16-H16)*$D$16%/H16</f>
        <v>0</v>
      </c>
    </row>
    <row r="17" spans="1:12" ht="15">
      <c r="A17" s="17"/>
      <c r="B17" s="7"/>
      <c r="C17" s="17"/>
      <c r="D17" s="225"/>
      <c r="E17" s="227"/>
      <c r="F17" s="36"/>
      <c r="G17" s="36"/>
      <c r="H17" s="227"/>
      <c r="I17" s="226"/>
      <c r="J17" s="226"/>
      <c r="K17" s="226"/>
      <c r="L17" s="226"/>
    </row>
    <row r="18" spans="1:12" ht="15">
      <c r="A18" s="17">
        <v>10</v>
      </c>
      <c r="B18" s="7" t="s">
        <v>219</v>
      </c>
      <c r="C18" s="17" t="s">
        <v>20</v>
      </c>
      <c r="D18" s="233">
        <f>Trg15!K41*100</f>
        <v>4.411045072510844</v>
      </c>
      <c r="E18" s="234"/>
      <c r="F18" s="36"/>
      <c r="G18" s="36"/>
      <c r="H18" s="36"/>
      <c r="I18" s="226">
        <f>$D$18%*(I10+I11+I12+I13+I14+I15+I16+I17)</f>
        <v>0.008589109397801817</v>
      </c>
      <c r="J18" s="226">
        <f>$D$18%*(J10+J11+J12+J13+J14+J15+J16+J17)</f>
        <v>0.005917855278868248</v>
      </c>
      <c r="K18" s="226">
        <f>$D$18%*(K10+K11+K12+K13+K14+K15+K16+K17)</f>
        <v>0.005917855278868248</v>
      </c>
      <c r="L18" s="226">
        <f>$D$18%*(L10+L11+L12+L13+L14+L15+L16+L17)</f>
        <v>0</v>
      </c>
    </row>
    <row r="19" spans="1:12" ht="15">
      <c r="A19" s="17"/>
      <c r="B19" s="7"/>
      <c r="C19" s="17"/>
      <c r="D19" s="223"/>
      <c r="E19" s="234"/>
      <c r="F19" s="36"/>
      <c r="G19" s="36"/>
      <c r="H19" s="36"/>
      <c r="I19" s="226"/>
      <c r="J19" s="226"/>
      <c r="K19" s="226"/>
      <c r="L19" s="226"/>
    </row>
    <row r="20" spans="1:12" ht="15.75">
      <c r="A20" s="17"/>
      <c r="B20" s="189" t="s">
        <v>40</v>
      </c>
      <c r="C20" s="17"/>
      <c r="D20" s="235">
        <f>SUM(D10:D18)</f>
        <v>100</v>
      </c>
      <c r="E20" s="7"/>
      <c r="F20" s="36"/>
      <c r="G20" s="36"/>
      <c r="H20" s="36"/>
      <c r="I20" s="236">
        <f>SUM(I10:I18)</f>
        <v>0.20330735091676105</v>
      </c>
      <c r="J20" s="236">
        <f>SUM(J10:J18)</f>
        <v>0.14007779201920406</v>
      </c>
      <c r="K20" s="236">
        <f>SUM(K10:K18)</f>
        <v>0.14007779201920406</v>
      </c>
      <c r="L20" s="236">
        <f>SUM(L10:L18)</f>
        <v>0</v>
      </c>
    </row>
    <row r="21" spans="1:12" ht="15.75">
      <c r="A21" s="17"/>
      <c r="B21" s="189"/>
      <c r="C21" s="17"/>
      <c r="D21" s="235"/>
      <c r="E21" s="7"/>
      <c r="F21" s="36"/>
      <c r="G21" s="36"/>
      <c r="H21" s="36"/>
      <c r="I21" s="36"/>
      <c r="J21" s="36"/>
      <c r="K21" s="36"/>
      <c r="L21" s="36"/>
    </row>
    <row r="22" spans="1:12" ht="18.75">
      <c r="A22" s="17"/>
      <c r="B22" s="189" t="s">
        <v>306</v>
      </c>
      <c r="C22" s="17"/>
      <c r="D22" s="235"/>
      <c r="E22" s="7"/>
      <c r="F22" s="36"/>
      <c r="G22" s="36"/>
      <c r="H22" s="36"/>
      <c r="I22" s="237">
        <f>1+I20</f>
        <v>1.203307350916761</v>
      </c>
      <c r="J22" s="237">
        <f>1+J20</f>
        <v>1.140077792019204</v>
      </c>
      <c r="K22" s="237">
        <f>1+K20</f>
        <v>1.140077792019204</v>
      </c>
      <c r="L22" s="237">
        <f>1+L20</f>
        <v>1</v>
      </c>
    </row>
    <row r="23" spans="1:12" ht="15">
      <c r="A23" s="13"/>
      <c r="B23" s="14"/>
      <c r="C23" s="11"/>
      <c r="D23" s="37"/>
      <c r="E23" s="15"/>
      <c r="F23" s="14"/>
      <c r="G23" s="14"/>
      <c r="H23" s="14"/>
      <c r="I23" s="15"/>
      <c r="J23" s="14"/>
      <c r="K23" s="14"/>
      <c r="L23" s="14"/>
    </row>
    <row r="25" ht="15">
      <c r="B25" s="86" t="s">
        <v>46</v>
      </c>
    </row>
    <row r="26" spans="2:4" ht="15">
      <c r="B26" s="3" t="s">
        <v>48</v>
      </c>
      <c r="D26" s="74" t="s">
        <v>244</v>
      </c>
    </row>
    <row r="27" spans="2:4" ht="15">
      <c r="B27" s="3" t="s">
        <v>47</v>
      </c>
      <c r="D27" s="74" t="s">
        <v>245</v>
      </c>
    </row>
    <row r="28" spans="2:8" ht="15">
      <c r="B28" s="3" t="s">
        <v>191</v>
      </c>
      <c r="H28" s="3" t="s">
        <v>193</v>
      </c>
    </row>
    <row r="29" spans="2:8" ht="15">
      <c r="B29" s="3" t="s">
        <v>192</v>
      </c>
      <c r="H29" s="3" t="s">
        <v>194</v>
      </c>
    </row>
    <row r="30" ht="18">
      <c r="B30" s="3" t="s">
        <v>307</v>
      </c>
    </row>
    <row r="32" spans="2:7" ht="19.5">
      <c r="B32" s="3" t="s">
        <v>15</v>
      </c>
      <c r="E32" s="87" t="s">
        <v>308</v>
      </c>
      <c r="F32" s="3" t="s">
        <v>239</v>
      </c>
      <c r="G32" s="88" t="s">
        <v>241</v>
      </c>
    </row>
    <row r="33" spans="2:7" ht="19.5">
      <c r="B33" s="3" t="s">
        <v>17</v>
      </c>
      <c r="E33" s="87" t="s">
        <v>309</v>
      </c>
      <c r="F33" s="3" t="s">
        <v>240</v>
      </c>
      <c r="G33" s="3" t="s">
        <v>242</v>
      </c>
    </row>
    <row r="34" spans="2:7" ht="19.5">
      <c r="B34" s="3" t="s">
        <v>18</v>
      </c>
      <c r="E34" s="87" t="s">
        <v>310</v>
      </c>
      <c r="F34" s="3" t="s">
        <v>240</v>
      </c>
      <c r="G34" s="3" t="s">
        <v>242</v>
      </c>
    </row>
    <row r="35" spans="2:7" ht="19.5">
      <c r="B35" s="3" t="s">
        <v>37</v>
      </c>
      <c r="E35" s="87" t="s">
        <v>311</v>
      </c>
      <c r="F35" s="3" t="s">
        <v>63</v>
      </c>
      <c r="G35" s="3" t="s">
        <v>64</v>
      </c>
    </row>
  </sheetData>
  <mergeCells count="9">
    <mergeCell ref="A2:L2"/>
    <mergeCell ref="A3:L3"/>
    <mergeCell ref="I6:L6"/>
    <mergeCell ref="B6:B7"/>
    <mergeCell ref="A4:H4"/>
    <mergeCell ref="A6:A7"/>
    <mergeCell ref="C6:C7"/>
    <mergeCell ref="E6:H6"/>
    <mergeCell ref="D6:D7"/>
  </mergeCells>
  <printOptions/>
  <pageMargins left="0.984251968503937" right="0.2755905511811024" top="0.7086614173228347" bottom="0.3937007874015748" header="0.5905511811023623" footer="0.35433070866141736"/>
  <pageSetup firstPageNumber="14" useFirstPageNumber="1" horizontalDpi="300" verticalDpi="300" orientation="landscape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L30" sqref="L30"/>
    </sheetView>
  </sheetViews>
  <sheetFormatPr defaultColWidth="8.796875" defaultRowHeight="15"/>
  <cols>
    <col min="1" max="1" width="3.19921875" style="3" customWidth="1"/>
    <col min="2" max="2" width="6.09765625" style="3" hidden="1" customWidth="1"/>
    <col min="3" max="3" width="18.19921875" style="5" customWidth="1"/>
    <col min="4" max="4" width="5.796875" style="5" customWidth="1"/>
    <col min="5" max="5" width="9.8984375" style="5" customWidth="1"/>
    <col min="6" max="6" width="9.19921875" style="3" customWidth="1"/>
    <col min="7" max="7" width="9.8984375" style="3" customWidth="1"/>
    <col min="8" max="10" width="0" style="3" hidden="1" customWidth="1"/>
    <col min="11" max="11" width="11.69921875" style="3" customWidth="1"/>
    <col min="12" max="16384" width="9" style="3" customWidth="1"/>
  </cols>
  <sheetData>
    <row r="1" spans="1:11" s="94" customFormat="1" ht="15.75">
      <c r="A1" s="2" t="s">
        <v>273</v>
      </c>
      <c r="B1" s="90"/>
      <c r="C1" s="90"/>
      <c r="D1" s="91"/>
      <c r="E1" s="92"/>
      <c r="F1" s="93"/>
      <c r="G1" s="93"/>
      <c r="K1" s="95"/>
    </row>
    <row r="2" spans="1:11" s="58" customFormat="1" ht="22.5" customHeight="1">
      <c r="A2" s="345" t="s">
        <v>327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 s="58" customFormat="1" ht="21" customHeight="1" hidden="1">
      <c r="A3" s="355" t="str">
        <f>CONCATENATE("C«ng tr×nh : ",'[17]Bia du toan'!G12)</f>
        <v>C«ng tr×nh : Nhµ d©n dông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1" s="58" customFormat="1" ht="21" customHeight="1" hidden="1">
      <c r="A4" s="96" t="e">
        <f>CONCATENATE("H¹ng môc : ",'[17]Bia du toan'!G13)</f>
        <v>#REF!</v>
      </c>
      <c r="B4" s="97"/>
      <c r="C4" s="98"/>
      <c r="D4" s="98"/>
      <c r="E4" s="99"/>
      <c r="F4" s="100"/>
      <c r="G4" s="100"/>
      <c r="K4" s="101"/>
    </row>
    <row r="5" spans="1:11" s="58" customFormat="1" ht="15.75">
      <c r="A5" s="319" t="s">
        <v>229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</row>
    <row r="6" spans="1:11" s="58" customFormat="1" ht="15.75">
      <c r="A6" s="351" t="s">
        <v>246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7" spans="1:11" s="58" customFormat="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s="58" customFormat="1" ht="15.75">
      <c r="B8" s="69"/>
      <c r="C8" s="2" t="s">
        <v>276</v>
      </c>
      <c r="D8" s="102"/>
      <c r="E8" s="103"/>
      <c r="F8" s="104"/>
      <c r="G8" s="104"/>
      <c r="K8" s="101"/>
    </row>
    <row r="9" spans="1:11" s="111" customFormat="1" ht="45" customHeight="1" hidden="1">
      <c r="A9" s="105" t="s">
        <v>67</v>
      </c>
      <c r="B9" s="106" t="s">
        <v>68</v>
      </c>
      <c r="C9" s="106" t="s">
        <v>216</v>
      </c>
      <c r="D9" s="106" t="s">
        <v>70</v>
      </c>
      <c r="E9" s="107" t="s">
        <v>71</v>
      </c>
      <c r="F9" s="108" t="s">
        <v>72</v>
      </c>
      <c r="G9" s="108" t="s">
        <v>73</v>
      </c>
      <c r="H9" s="109"/>
      <c r="I9" s="109"/>
      <c r="J9" s="109"/>
      <c r="K9" s="110" t="s">
        <v>238</v>
      </c>
    </row>
    <row r="10" spans="1:11" s="94" customFormat="1" ht="15" customHeight="1" hidden="1">
      <c r="A10" s="112"/>
      <c r="B10" s="113"/>
      <c r="C10" s="113"/>
      <c r="D10" s="114"/>
      <c r="E10" s="115"/>
      <c r="F10" s="116"/>
      <c r="G10" s="116"/>
      <c r="H10" s="112"/>
      <c r="I10" s="116"/>
      <c r="J10" s="112"/>
      <c r="K10" s="117"/>
    </row>
    <row r="11" spans="1:11" s="94" customFormat="1" ht="15" customHeight="1" hidden="1">
      <c r="A11" s="143"/>
      <c r="B11" s="144"/>
      <c r="C11" s="119" t="s">
        <v>236</v>
      </c>
      <c r="D11" s="118" t="s">
        <v>204</v>
      </c>
      <c r="E11" s="120">
        <v>31.6718292</v>
      </c>
      <c r="F11" s="145">
        <f>1433318*1.3</f>
        <v>1863313.4000000001</v>
      </c>
      <c r="G11" s="121">
        <f>E11*F11</f>
        <v>59014543.750871286</v>
      </c>
      <c r="H11" s="122"/>
      <c r="I11" s="121"/>
      <c r="J11" s="122"/>
      <c r="K11" s="146">
        <f>G11/$G$25</f>
        <v>0.16052231612845355</v>
      </c>
    </row>
    <row r="12" spans="1:11" s="94" customFormat="1" ht="15" customHeight="1" hidden="1">
      <c r="A12" s="147"/>
      <c r="B12" s="148"/>
      <c r="C12" s="119"/>
      <c r="D12" s="118"/>
      <c r="E12" s="120"/>
      <c r="F12" s="121"/>
      <c r="G12" s="121"/>
      <c r="H12" s="122"/>
      <c r="I12" s="121"/>
      <c r="J12" s="122"/>
      <c r="K12" s="125"/>
    </row>
    <row r="13" spans="1:11" s="94" customFormat="1" ht="15" customHeight="1" hidden="1">
      <c r="A13" s="147"/>
      <c r="B13" s="148"/>
      <c r="C13" s="119" t="s">
        <v>235</v>
      </c>
      <c r="D13" s="118" t="s">
        <v>204</v>
      </c>
      <c r="E13" s="120">
        <v>125.73151425</v>
      </c>
      <c r="F13" s="145">
        <f>45294*1.3</f>
        <v>58882.200000000004</v>
      </c>
      <c r="G13" s="121">
        <f>E13*F13</f>
        <v>7403348.1683713505</v>
      </c>
      <c r="H13" s="122">
        <v>141.8779375</v>
      </c>
      <c r="I13" s="121">
        <v>56164.56</v>
      </c>
      <c r="J13" s="122">
        <v>7968511.933395</v>
      </c>
      <c r="K13" s="146">
        <f>G13/$G$25</f>
        <v>0.020137452898206436</v>
      </c>
    </row>
    <row r="14" spans="1:11" s="94" customFormat="1" ht="15" customHeight="1" hidden="1">
      <c r="A14" s="147"/>
      <c r="B14" s="148"/>
      <c r="C14" s="119"/>
      <c r="D14" s="118"/>
      <c r="E14" s="120"/>
      <c r="F14" s="121"/>
      <c r="G14" s="121"/>
      <c r="H14" s="122"/>
      <c r="I14" s="121"/>
      <c r="J14" s="122"/>
      <c r="K14" s="125"/>
    </row>
    <row r="15" spans="1:11" s="94" customFormat="1" ht="15" customHeight="1" hidden="1">
      <c r="A15" s="147"/>
      <c r="B15" s="148"/>
      <c r="C15" s="119" t="s">
        <v>234</v>
      </c>
      <c r="D15" s="118" t="s">
        <v>204</v>
      </c>
      <c r="E15" s="120">
        <v>186.9</v>
      </c>
      <c r="F15" s="145">
        <f>1005490*1.3</f>
        <v>1307137</v>
      </c>
      <c r="G15" s="121">
        <f>E15*F15</f>
        <v>244303905.3</v>
      </c>
      <c r="H15" s="122">
        <v>11.654171999999999</v>
      </c>
      <c r="I15" s="121">
        <v>1246807.6</v>
      </c>
      <c r="J15" s="122">
        <v>14530510.2213072</v>
      </c>
      <c r="K15" s="146">
        <f>G15/$G$25</f>
        <v>0.6645180361561873</v>
      </c>
    </row>
    <row r="16" spans="1:11" s="94" customFormat="1" ht="15" customHeight="1" hidden="1">
      <c r="A16" s="147"/>
      <c r="B16" s="148"/>
      <c r="C16" s="119"/>
      <c r="D16" s="118"/>
      <c r="E16" s="120"/>
      <c r="F16" s="121"/>
      <c r="G16" s="121"/>
      <c r="H16" s="122"/>
      <c r="I16" s="121"/>
      <c r="J16" s="122"/>
      <c r="K16" s="125"/>
    </row>
    <row r="17" spans="1:11" s="94" customFormat="1" ht="15" customHeight="1" hidden="1">
      <c r="A17" s="147"/>
      <c r="B17" s="148"/>
      <c r="C17" s="119" t="s">
        <v>233</v>
      </c>
      <c r="D17" s="118" t="s">
        <v>204</v>
      </c>
      <c r="E17" s="120">
        <v>17.46749368</v>
      </c>
      <c r="F17" s="145">
        <f>861414*1.3</f>
        <v>1119838.2</v>
      </c>
      <c r="G17" s="121">
        <f>E17*F17</f>
        <v>19560766.681122575</v>
      </c>
      <c r="H17" s="122">
        <v>309.13649999999996</v>
      </c>
      <c r="I17" s="121">
        <v>1068153.36</v>
      </c>
      <c r="J17" s="122">
        <v>330205191.17364</v>
      </c>
      <c r="K17" s="146">
        <f>G17/$G$25</f>
        <v>0.053206199240601965</v>
      </c>
    </row>
    <row r="18" spans="1:13" s="94" customFormat="1" ht="15" customHeight="1" hidden="1">
      <c r="A18" s="147"/>
      <c r="B18" s="148"/>
      <c r="C18" s="119"/>
      <c r="D18" s="118"/>
      <c r="E18" s="120"/>
      <c r="F18" s="121"/>
      <c r="G18" s="121"/>
      <c r="H18" s="122"/>
      <c r="I18" s="121"/>
      <c r="J18" s="122"/>
      <c r="K18" s="125"/>
      <c r="M18" s="149"/>
    </row>
    <row r="19" spans="1:11" s="94" customFormat="1" ht="15" customHeight="1" hidden="1">
      <c r="A19" s="147"/>
      <c r="B19" s="148"/>
      <c r="C19" s="119" t="s">
        <v>232</v>
      </c>
      <c r="D19" s="118" t="s">
        <v>204</v>
      </c>
      <c r="E19" s="120">
        <v>212.52611499999998</v>
      </c>
      <c r="F19" s="121">
        <v>46445.44</v>
      </c>
      <c r="G19" s="121">
        <f>E19*F19</f>
        <v>9870868.9226656</v>
      </c>
      <c r="H19" s="122">
        <v>52.315625</v>
      </c>
      <c r="I19" s="121">
        <v>46445.44</v>
      </c>
      <c r="J19" s="122">
        <v>2429822.222</v>
      </c>
      <c r="K19" s="146">
        <f>G19/$G$25</f>
        <v>0.026849224631059897</v>
      </c>
    </row>
    <row r="20" spans="1:11" s="94" customFormat="1" ht="15" customHeight="1" hidden="1">
      <c r="A20" s="147"/>
      <c r="B20" s="148"/>
      <c r="C20" s="119"/>
      <c r="D20" s="118"/>
      <c r="E20" s="120"/>
      <c r="F20" s="121"/>
      <c r="G20" s="121"/>
      <c r="H20" s="122"/>
      <c r="I20" s="121"/>
      <c r="J20" s="122"/>
      <c r="K20" s="125"/>
    </row>
    <row r="21" spans="1:11" s="94" customFormat="1" ht="15" customHeight="1" hidden="1">
      <c r="A21" s="147"/>
      <c r="B21" s="148"/>
      <c r="C21" s="119" t="s">
        <v>231</v>
      </c>
      <c r="D21" s="118" t="s">
        <v>204</v>
      </c>
      <c r="E21" s="120">
        <v>190.49982525000001</v>
      </c>
      <c r="F21" s="145">
        <f>77338*1.3</f>
        <v>100539.40000000001</v>
      </c>
      <c r="G21" s="121">
        <f>E21*F21</f>
        <v>19152738.130739853</v>
      </c>
      <c r="H21" s="122"/>
      <c r="I21" s="121"/>
      <c r="J21" s="122"/>
      <c r="K21" s="146">
        <f>G21/$G$25</f>
        <v>0.052096342520698016</v>
      </c>
    </row>
    <row r="22" spans="1:11" s="94" customFormat="1" ht="15" customHeight="1" hidden="1">
      <c r="A22" s="147"/>
      <c r="B22" s="148"/>
      <c r="C22" s="119"/>
      <c r="D22" s="118"/>
      <c r="E22" s="120"/>
      <c r="F22" s="121"/>
      <c r="G22" s="121"/>
      <c r="H22" s="122"/>
      <c r="I22" s="121"/>
      <c r="J22" s="122"/>
      <c r="K22" s="125"/>
    </row>
    <row r="23" spans="1:11" s="94" customFormat="1" ht="15" customHeight="1" hidden="1">
      <c r="A23" s="147"/>
      <c r="B23" s="148"/>
      <c r="C23" s="119" t="s">
        <v>230</v>
      </c>
      <c r="D23" s="118" t="s">
        <v>204</v>
      </c>
      <c r="E23" s="120">
        <v>94.49511599999998</v>
      </c>
      <c r="F23" s="145">
        <f>67847*1.3</f>
        <v>88201.1</v>
      </c>
      <c r="G23" s="121">
        <f>E23*F23</f>
        <v>8334573.175827599</v>
      </c>
      <c r="H23" s="122">
        <v>0</v>
      </c>
      <c r="I23" s="121">
        <v>84130.28</v>
      </c>
      <c r="J23" s="122">
        <v>0</v>
      </c>
      <c r="K23" s="146">
        <f>G23/$G$25</f>
        <v>0.022670428424792735</v>
      </c>
    </row>
    <row r="24" spans="1:11" s="94" customFormat="1" ht="15" customHeight="1" hidden="1">
      <c r="A24" s="147"/>
      <c r="B24" s="148"/>
      <c r="C24" s="119"/>
      <c r="D24" s="118"/>
      <c r="E24" s="120"/>
      <c r="F24" s="121"/>
      <c r="G24" s="121"/>
      <c r="H24" s="122"/>
      <c r="I24" s="121"/>
      <c r="J24" s="122"/>
      <c r="K24" s="126"/>
    </row>
    <row r="25" spans="1:13" s="94" customFormat="1" ht="15" customHeight="1" hidden="1">
      <c r="A25" s="143"/>
      <c r="B25" s="144"/>
      <c r="C25" s="150" t="s">
        <v>171</v>
      </c>
      <c r="D25" s="151"/>
      <c r="E25" s="152"/>
      <c r="F25" s="153"/>
      <c r="G25" s="154">
        <f>SUM(G11:G23)</f>
        <v>367640744.1295983</v>
      </c>
      <c r="H25" s="155"/>
      <c r="I25" s="154"/>
      <c r="J25" s="155"/>
      <c r="K25" s="156">
        <f>SUM(K11:K23)</f>
        <v>1</v>
      </c>
      <c r="M25" s="92"/>
    </row>
    <row r="26" spans="1:11" s="94" customFormat="1" ht="15" customHeight="1" hidden="1">
      <c r="A26" s="157"/>
      <c r="B26" s="158"/>
      <c r="C26" s="159"/>
      <c r="D26" s="158"/>
      <c r="E26" s="160"/>
      <c r="F26" s="161"/>
      <c r="G26" s="162"/>
      <c r="H26" s="162"/>
      <c r="I26" s="162"/>
      <c r="J26" s="162"/>
      <c r="K26" s="163"/>
    </row>
    <row r="27" spans="2:11" s="94" customFormat="1" ht="12.75" hidden="1">
      <c r="B27" s="90"/>
      <c r="C27" s="90"/>
      <c r="D27" s="91"/>
      <c r="E27" s="92"/>
      <c r="F27" s="93"/>
      <c r="G27" s="93"/>
      <c r="K27" s="95"/>
    </row>
    <row r="28" spans="2:11" s="94" customFormat="1" ht="12.75" hidden="1">
      <c r="B28" s="90"/>
      <c r="C28" s="90"/>
      <c r="D28" s="91"/>
      <c r="E28" s="92"/>
      <c r="F28" s="93"/>
      <c r="G28" s="93"/>
      <c r="K28" s="95"/>
    </row>
    <row r="29" spans="1:11" s="111" customFormat="1" ht="45" customHeight="1">
      <c r="A29" s="167" t="s">
        <v>67</v>
      </c>
      <c r="B29" s="168" t="s">
        <v>68</v>
      </c>
      <c r="C29" s="167" t="s">
        <v>216</v>
      </c>
      <c r="D29" s="167" t="s">
        <v>70</v>
      </c>
      <c r="E29" s="167" t="s">
        <v>71</v>
      </c>
      <c r="F29" s="167" t="s">
        <v>72</v>
      </c>
      <c r="G29" s="167" t="s">
        <v>73</v>
      </c>
      <c r="H29" s="109"/>
      <c r="I29" s="109"/>
      <c r="J29" s="109"/>
      <c r="K29" s="169" t="s">
        <v>368</v>
      </c>
    </row>
    <row r="30" spans="1:11" s="165" customFormat="1" ht="30" customHeight="1">
      <c r="A30" s="172">
        <v>1</v>
      </c>
      <c r="B30" s="266"/>
      <c r="C30" s="267" t="s">
        <v>203</v>
      </c>
      <c r="D30" s="268" t="s">
        <v>204</v>
      </c>
      <c r="E30" s="269">
        <v>31.6718292</v>
      </c>
      <c r="F30" s="270">
        <f>1433318*1.3</f>
        <v>1863313.4000000001</v>
      </c>
      <c r="G30" s="270">
        <f>E30*F30</f>
        <v>59014543.750871286</v>
      </c>
      <c r="H30" s="271"/>
      <c r="I30" s="270"/>
      <c r="J30" s="271"/>
      <c r="K30" s="164">
        <f>G30/$G$42</f>
        <v>0.1539283701760141</v>
      </c>
    </row>
    <row r="31" spans="1:11" s="165" customFormat="1" ht="30" customHeight="1">
      <c r="A31" s="17">
        <v>2</v>
      </c>
      <c r="B31" s="279"/>
      <c r="C31" s="280" t="s">
        <v>208</v>
      </c>
      <c r="D31" s="279" t="s">
        <v>204</v>
      </c>
      <c r="E31" s="281">
        <v>186.9</v>
      </c>
      <c r="F31" s="282">
        <f>22458*1.3</f>
        <v>29195.4</v>
      </c>
      <c r="G31" s="282">
        <f aca="true" t="shared" si="0" ref="G31:G40">E31*F31</f>
        <v>5456620.260000001</v>
      </c>
      <c r="H31" s="265"/>
      <c r="I31" s="282"/>
      <c r="J31" s="265"/>
      <c r="K31" s="164"/>
    </row>
    <row r="32" spans="1:11" s="165" customFormat="1" ht="30" customHeight="1">
      <c r="A32" s="17">
        <v>3</v>
      </c>
      <c r="B32" s="279"/>
      <c r="C32" s="280" t="s">
        <v>207</v>
      </c>
      <c r="D32" s="279" t="s">
        <v>204</v>
      </c>
      <c r="E32" s="281">
        <v>186.9</v>
      </c>
      <c r="F32" s="282">
        <f>1005490*1.3</f>
        <v>1307137</v>
      </c>
      <c r="G32" s="282">
        <f t="shared" si="0"/>
        <v>244303905.3</v>
      </c>
      <c r="H32" s="265"/>
      <c r="I32" s="282"/>
      <c r="J32" s="265"/>
      <c r="K32" s="164">
        <f>G32/$G$42</f>
        <v>0.6372209218326642</v>
      </c>
    </row>
    <row r="33" spans="1:11" s="165" customFormat="1" ht="30" customHeight="1">
      <c r="A33" s="17">
        <v>4</v>
      </c>
      <c r="B33" s="279"/>
      <c r="C33" s="280" t="s">
        <v>213</v>
      </c>
      <c r="D33" s="279" t="s">
        <v>204</v>
      </c>
      <c r="E33" s="281">
        <v>60.867611999999994</v>
      </c>
      <c r="F33" s="282">
        <f>39789*1.3</f>
        <v>51725.700000000004</v>
      </c>
      <c r="G33" s="282">
        <f t="shared" si="0"/>
        <v>3148419.8380283997</v>
      </c>
      <c r="H33" s="265"/>
      <c r="I33" s="282"/>
      <c r="J33" s="265"/>
      <c r="K33" s="164"/>
    </row>
    <row r="34" spans="1:11" s="165" customFormat="1" ht="30" customHeight="1">
      <c r="A34" s="17">
        <v>5</v>
      </c>
      <c r="B34" s="279"/>
      <c r="C34" s="280" t="s">
        <v>212</v>
      </c>
      <c r="D34" s="279" t="s">
        <v>204</v>
      </c>
      <c r="E34" s="281">
        <v>190.49982525000001</v>
      </c>
      <c r="F34" s="282">
        <f>77338*1.3</f>
        <v>100539.40000000001</v>
      </c>
      <c r="G34" s="282">
        <f t="shared" si="0"/>
        <v>19152738.130739853</v>
      </c>
      <c r="H34" s="265"/>
      <c r="I34" s="282"/>
      <c r="J34" s="265"/>
      <c r="K34" s="164">
        <f>G34/$G$42</f>
        <v>0.04995632563590324</v>
      </c>
    </row>
    <row r="35" spans="1:11" s="165" customFormat="1" ht="30" customHeight="1">
      <c r="A35" s="17">
        <v>6</v>
      </c>
      <c r="B35" s="279"/>
      <c r="C35" s="280" t="s">
        <v>205</v>
      </c>
      <c r="D35" s="279" t="s">
        <v>204</v>
      </c>
      <c r="E35" s="281">
        <v>36.009750000000004</v>
      </c>
      <c r="F35" s="282">
        <f>96272*1.3</f>
        <v>125153.6</v>
      </c>
      <c r="G35" s="282">
        <f t="shared" si="0"/>
        <v>4506749.847600001</v>
      </c>
      <c r="H35" s="265"/>
      <c r="I35" s="282"/>
      <c r="J35" s="265"/>
      <c r="K35" s="164"/>
    </row>
    <row r="36" spans="1:11" s="165" customFormat="1" ht="30" customHeight="1">
      <c r="A36" s="17">
        <v>7</v>
      </c>
      <c r="B36" s="279"/>
      <c r="C36" s="280" t="s">
        <v>206</v>
      </c>
      <c r="D36" s="279" t="s">
        <v>204</v>
      </c>
      <c r="E36" s="281">
        <v>125.73151425</v>
      </c>
      <c r="F36" s="282">
        <f>45294*1.3</f>
        <v>58882.200000000004</v>
      </c>
      <c r="G36" s="282">
        <f t="shared" si="0"/>
        <v>7403348.1683713505</v>
      </c>
      <c r="H36" s="265"/>
      <c r="I36" s="282"/>
      <c r="J36" s="265"/>
      <c r="K36" s="164">
        <f>G36/$G$42</f>
        <v>0.0193102453221314</v>
      </c>
    </row>
    <row r="37" spans="1:13" s="165" customFormat="1" ht="30" customHeight="1">
      <c r="A37" s="17">
        <v>8</v>
      </c>
      <c r="B37" s="279"/>
      <c r="C37" s="280" t="s">
        <v>214</v>
      </c>
      <c r="D37" s="279" t="s">
        <v>204</v>
      </c>
      <c r="E37" s="281">
        <v>94.49511599999998</v>
      </c>
      <c r="F37" s="282">
        <f>54495*1.3</f>
        <v>70843.5</v>
      </c>
      <c r="G37" s="282">
        <f t="shared" si="0"/>
        <v>6694364.750345998</v>
      </c>
      <c r="H37" s="265"/>
      <c r="I37" s="282"/>
      <c r="J37" s="265"/>
      <c r="K37" s="164">
        <f>G37/$G$42</f>
        <v>0.017460995034284336</v>
      </c>
      <c r="M37" s="166"/>
    </row>
    <row r="38" spans="1:11" s="165" customFormat="1" ht="30" customHeight="1">
      <c r="A38" s="17">
        <v>9</v>
      </c>
      <c r="B38" s="279"/>
      <c r="C38" s="280" t="s">
        <v>211</v>
      </c>
      <c r="D38" s="279" t="s">
        <v>204</v>
      </c>
      <c r="E38" s="281">
        <v>0.089</v>
      </c>
      <c r="F38" s="282">
        <f>32525*1.3</f>
        <v>42282.5</v>
      </c>
      <c r="G38" s="282">
        <f t="shared" si="0"/>
        <v>3763.1425</v>
      </c>
      <c r="H38" s="265"/>
      <c r="I38" s="282"/>
      <c r="J38" s="265"/>
      <c r="K38" s="164"/>
    </row>
    <row r="39" spans="1:11" s="165" customFormat="1" ht="30" customHeight="1">
      <c r="A39" s="17">
        <v>10</v>
      </c>
      <c r="B39" s="279"/>
      <c r="C39" s="280" t="s">
        <v>210</v>
      </c>
      <c r="D39" s="279" t="s">
        <v>204</v>
      </c>
      <c r="E39" s="281">
        <v>212.52611499999998</v>
      </c>
      <c r="F39" s="282">
        <f>37456*1.3</f>
        <v>48692.8</v>
      </c>
      <c r="G39" s="282">
        <f t="shared" si="0"/>
        <v>10348491.612472</v>
      </c>
      <c r="H39" s="265"/>
      <c r="I39" s="282"/>
      <c r="J39" s="265"/>
      <c r="K39" s="164">
        <f>G39/$G$42</f>
        <v>0.026992099683299665</v>
      </c>
    </row>
    <row r="40" spans="1:11" s="165" customFormat="1" ht="30" customHeight="1">
      <c r="A40" s="17">
        <v>11</v>
      </c>
      <c r="B40" s="279"/>
      <c r="C40" s="280" t="s">
        <v>209</v>
      </c>
      <c r="D40" s="279" t="s">
        <v>204</v>
      </c>
      <c r="E40" s="281">
        <v>17.46749368</v>
      </c>
      <c r="F40" s="282">
        <f>861414*1.3</f>
        <v>1119838.2</v>
      </c>
      <c r="G40" s="282">
        <f t="shared" si="0"/>
        <v>19560766.681122575</v>
      </c>
      <c r="H40" s="265"/>
      <c r="I40" s="282"/>
      <c r="J40" s="265"/>
      <c r="K40" s="164">
        <f>G40/$G$42</f>
        <v>0.05102059159059456</v>
      </c>
    </row>
    <row r="41" spans="1:11" s="165" customFormat="1" ht="30" customHeight="1">
      <c r="A41" s="17">
        <v>12</v>
      </c>
      <c r="B41" s="279"/>
      <c r="C41" s="283" t="s">
        <v>219</v>
      </c>
      <c r="D41" s="284" t="s">
        <v>20</v>
      </c>
      <c r="E41" s="285"/>
      <c r="F41" s="282"/>
      <c r="G41" s="282">
        <f>SUM(G30:G40)*0.01</f>
        <v>3795937.114820515</v>
      </c>
      <c r="H41" s="265"/>
      <c r="I41" s="282"/>
      <c r="J41" s="265"/>
      <c r="K41" s="164">
        <f>1-(K30+K32+K34+K36+K37+K39+K40)</f>
        <v>0.04411045072510844</v>
      </c>
    </row>
    <row r="42" spans="1:11" s="165" customFormat="1" ht="30" customHeight="1">
      <c r="A42" s="17"/>
      <c r="B42" s="279"/>
      <c r="C42" s="286" t="s">
        <v>171</v>
      </c>
      <c r="D42" s="286"/>
      <c r="E42" s="287"/>
      <c r="F42" s="288"/>
      <c r="G42" s="289">
        <f>SUM(G29:G40)+G41</f>
        <v>383389648.59687203</v>
      </c>
      <c r="H42" s="290"/>
      <c r="I42" s="289"/>
      <c r="J42" s="290"/>
      <c r="K42" s="291">
        <f>SUM(K29:K40)+K41</f>
        <v>1</v>
      </c>
    </row>
    <row r="43" spans="1:11" s="94" customFormat="1" ht="15" customHeight="1">
      <c r="A43" s="272"/>
      <c r="B43" s="273"/>
      <c r="C43" s="274"/>
      <c r="D43" s="273"/>
      <c r="E43" s="275"/>
      <c r="F43" s="276"/>
      <c r="G43" s="277"/>
      <c r="H43" s="277"/>
      <c r="I43" s="277"/>
      <c r="J43" s="277"/>
      <c r="K43" s="278"/>
    </row>
    <row r="44" spans="2:11" s="94" customFormat="1" ht="12.75">
      <c r="B44" s="90"/>
      <c r="C44" s="90"/>
      <c r="D44" s="91"/>
      <c r="E44" s="92"/>
      <c r="F44" s="93"/>
      <c r="G44" s="93"/>
      <c r="K44" s="95"/>
    </row>
    <row r="45" spans="2:11" s="94" customFormat="1" ht="12.75">
      <c r="B45" s="90"/>
      <c r="C45" s="90"/>
      <c r="D45" s="91"/>
      <c r="E45" s="92"/>
      <c r="F45" s="93"/>
      <c r="G45" s="93"/>
      <c r="K45" s="95"/>
    </row>
    <row r="52" ht="15"/>
  </sheetData>
  <mergeCells count="4">
    <mergeCell ref="A2:K2"/>
    <mergeCell ref="A3:K3"/>
    <mergeCell ref="A5:K5"/>
    <mergeCell ref="A6:K6"/>
  </mergeCells>
  <printOptions horizontalCentered="1"/>
  <pageMargins left="0.7086614173228347" right="0.3937007874015748" top="0.8267716535433072" bottom="0.3937007874015748" header="0.5905511811023623" footer="0.35433070866141736"/>
  <pageSetup firstPageNumber="15" useFirstPageNumber="1" horizontalDpi="300" verticalDpi="300" orientation="portrait" paperSize="9" r:id="rId3"/>
  <headerFooter alignWithMargins="0">
    <oddHeader>&amp;C&amp;P</oddHeader>
  </headerFooter>
  <colBreaks count="1" manualBreakCount="1">
    <brk id="11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D36" sqref="D36"/>
    </sheetView>
  </sheetViews>
  <sheetFormatPr defaultColWidth="8.796875" defaultRowHeight="15"/>
  <cols>
    <col min="1" max="1" width="4.09765625" style="5" customWidth="1"/>
    <col min="2" max="2" width="29.69921875" style="3" customWidth="1"/>
    <col min="3" max="3" width="11.8984375" style="3" customWidth="1"/>
    <col min="4" max="4" width="11.69921875" style="3" customWidth="1"/>
    <col min="5" max="5" width="12.3984375" style="45" customWidth="1"/>
    <col min="6" max="16384" width="9" style="3" customWidth="1"/>
  </cols>
  <sheetData>
    <row r="1" spans="1:5" ht="15.75">
      <c r="A1" s="170" t="s">
        <v>272</v>
      </c>
      <c r="B1" s="8"/>
      <c r="C1" s="8"/>
      <c r="D1" s="8"/>
      <c r="E1" s="44"/>
    </row>
    <row r="2" spans="1:5" ht="21.75" customHeight="1">
      <c r="A2" s="383" t="s">
        <v>172</v>
      </c>
      <c r="B2" s="383"/>
      <c r="C2" s="383"/>
      <c r="D2" s="383"/>
      <c r="E2" s="383"/>
    </row>
    <row r="3" spans="1:5" ht="18.75" customHeight="1">
      <c r="A3" s="384" t="s">
        <v>44</v>
      </c>
      <c r="B3" s="384"/>
      <c r="C3" s="384"/>
      <c r="D3" s="384"/>
      <c r="E3" s="384"/>
    </row>
    <row r="4" spans="1:5" ht="15" hidden="1">
      <c r="A4" s="388" t="s">
        <v>186</v>
      </c>
      <c r="B4" s="388"/>
      <c r="C4" s="388"/>
      <c r="D4" s="388"/>
      <c r="E4" s="388"/>
    </row>
    <row r="5" spans="1:5" ht="15.75">
      <c r="A5" s="381" t="s">
        <v>248</v>
      </c>
      <c r="B5" s="381"/>
      <c r="C5" s="381"/>
      <c r="D5" s="381"/>
      <c r="E5" s="381"/>
    </row>
    <row r="6" spans="1:5" ht="15.75">
      <c r="A6" s="214"/>
      <c r="B6" s="214"/>
      <c r="C6" s="214"/>
      <c r="D6" s="214"/>
      <c r="E6" s="214"/>
    </row>
    <row r="7" spans="1:2" ht="15.75">
      <c r="A7" s="56"/>
      <c r="B7" s="171" t="s">
        <v>274</v>
      </c>
    </row>
    <row r="8" spans="1:5" ht="23.25" customHeight="1">
      <c r="A8" s="349" t="s">
        <v>0</v>
      </c>
      <c r="B8" s="386" t="s">
        <v>45</v>
      </c>
      <c r="C8" s="349" t="s">
        <v>173</v>
      </c>
      <c r="D8" s="349" t="s">
        <v>174</v>
      </c>
      <c r="E8" s="349" t="s">
        <v>369</v>
      </c>
    </row>
    <row r="9" spans="1:5" ht="22.5" customHeight="1">
      <c r="A9" s="385"/>
      <c r="B9" s="387"/>
      <c r="C9" s="350"/>
      <c r="D9" s="350"/>
      <c r="E9" s="350"/>
    </row>
    <row r="10" spans="1:5" ht="15">
      <c r="A10" s="17"/>
      <c r="B10" s="234"/>
      <c r="C10" s="7"/>
      <c r="D10" s="7"/>
      <c r="E10" s="191"/>
    </row>
    <row r="11" spans="1:5" ht="19.5" customHeight="1">
      <c r="A11" s="17">
        <v>1</v>
      </c>
      <c r="B11" s="292" t="s">
        <v>355</v>
      </c>
      <c r="C11" s="307" t="s">
        <v>23</v>
      </c>
      <c r="D11" s="293"/>
      <c r="E11" s="191"/>
    </row>
    <row r="12" spans="1:5" ht="19.5" customHeight="1">
      <c r="A12" s="17"/>
      <c r="B12" s="234" t="s">
        <v>354</v>
      </c>
      <c r="C12" s="307"/>
      <c r="D12" s="293"/>
      <c r="E12" s="191"/>
    </row>
    <row r="13" spans="1:5" ht="19.5" customHeight="1">
      <c r="A13" s="17">
        <v>2</v>
      </c>
      <c r="B13" s="294" t="s">
        <v>356</v>
      </c>
      <c r="C13" s="293"/>
      <c r="D13" s="293"/>
      <c r="E13" s="191"/>
    </row>
    <row r="14" spans="1:5" ht="19.5" customHeight="1">
      <c r="A14" s="17"/>
      <c r="B14" s="234" t="s">
        <v>312</v>
      </c>
      <c r="C14" s="293"/>
      <c r="D14" s="307" t="s">
        <v>353</v>
      </c>
      <c r="E14" s="191"/>
    </row>
    <row r="15" spans="1:5" ht="19.5" customHeight="1">
      <c r="A15" s="17">
        <v>3</v>
      </c>
      <c r="B15" s="294" t="s">
        <v>357</v>
      </c>
      <c r="C15" s="293"/>
      <c r="D15" s="293"/>
      <c r="E15" s="191"/>
    </row>
    <row r="16" spans="1:5" ht="19.5" customHeight="1">
      <c r="A16" s="17"/>
      <c r="B16" s="234" t="s">
        <v>313</v>
      </c>
      <c r="C16" s="293"/>
      <c r="D16" s="293"/>
      <c r="E16" s="218" t="s">
        <v>25</v>
      </c>
    </row>
    <row r="17" spans="1:5" ht="19.5" customHeight="1">
      <c r="A17" s="17">
        <v>4</v>
      </c>
      <c r="B17" s="234" t="s">
        <v>175</v>
      </c>
      <c r="C17" s="293"/>
      <c r="D17" s="293"/>
      <c r="E17" s="293"/>
    </row>
    <row r="18" spans="1:5" ht="19.5" customHeight="1">
      <c r="A18" s="17"/>
      <c r="B18" s="223" t="s">
        <v>180</v>
      </c>
      <c r="C18" s="302" t="s">
        <v>337</v>
      </c>
      <c r="D18" s="302" t="s">
        <v>335</v>
      </c>
      <c r="E18" s="302" t="s">
        <v>336</v>
      </c>
    </row>
    <row r="19" spans="1:5" ht="19.5" customHeight="1">
      <c r="A19" s="17">
        <v>5</v>
      </c>
      <c r="B19" s="294" t="s">
        <v>181</v>
      </c>
      <c r="C19" s="295"/>
      <c r="D19" s="295"/>
      <c r="E19" s="295"/>
    </row>
    <row r="20" spans="1:5" ht="19.5" customHeight="1">
      <c r="A20" s="17"/>
      <c r="B20" s="223" t="s">
        <v>182</v>
      </c>
      <c r="C20" s="295" t="s">
        <v>338</v>
      </c>
      <c r="D20" s="295" t="s">
        <v>339</v>
      </c>
      <c r="E20" s="295" t="s">
        <v>340</v>
      </c>
    </row>
    <row r="21" spans="1:5" ht="19.5" customHeight="1">
      <c r="A21" s="17">
        <v>6</v>
      </c>
      <c r="B21" s="294" t="s">
        <v>184</v>
      </c>
      <c r="C21" s="303"/>
      <c r="D21" s="303"/>
      <c r="E21" s="303"/>
    </row>
    <row r="22" spans="1:5" ht="19.5" customHeight="1">
      <c r="A22" s="17"/>
      <c r="B22" s="223" t="s">
        <v>183</v>
      </c>
      <c r="C22" s="303" t="s">
        <v>341</v>
      </c>
      <c r="D22" s="303" t="s">
        <v>348</v>
      </c>
      <c r="E22" s="303" t="s">
        <v>349</v>
      </c>
    </row>
    <row r="23" spans="1:5" ht="19.5" customHeight="1">
      <c r="A23" s="17">
        <v>7</v>
      </c>
      <c r="B23" s="292" t="s">
        <v>178</v>
      </c>
      <c r="C23" s="304"/>
      <c r="D23" s="304"/>
      <c r="E23" s="304"/>
    </row>
    <row r="24" spans="1:5" ht="19.5" customHeight="1">
      <c r="A24" s="17"/>
      <c r="B24" s="223" t="s">
        <v>179</v>
      </c>
      <c r="C24" s="304" t="s">
        <v>342</v>
      </c>
      <c r="D24" s="304" t="s">
        <v>346</v>
      </c>
      <c r="E24" s="304" t="s">
        <v>350</v>
      </c>
    </row>
    <row r="25" spans="1:5" ht="19.5" customHeight="1">
      <c r="A25" s="17">
        <v>8</v>
      </c>
      <c r="B25" s="294" t="s">
        <v>177</v>
      </c>
      <c r="C25" s="305"/>
      <c r="D25" s="305"/>
      <c r="E25" s="305"/>
    </row>
    <row r="26" spans="1:5" ht="19.5" customHeight="1">
      <c r="A26" s="17"/>
      <c r="B26" s="223" t="s">
        <v>176</v>
      </c>
      <c r="C26" s="305" t="s">
        <v>343</v>
      </c>
      <c r="D26" s="305" t="s">
        <v>345</v>
      </c>
      <c r="E26" s="305" t="s">
        <v>351</v>
      </c>
    </row>
    <row r="27" spans="1:5" ht="19.5" customHeight="1">
      <c r="A27" s="17">
        <v>9</v>
      </c>
      <c r="B27" s="294" t="s">
        <v>372</v>
      </c>
      <c r="C27" s="306"/>
      <c r="D27" s="306"/>
      <c r="E27" s="306"/>
    </row>
    <row r="28" spans="1:5" ht="19.5" customHeight="1">
      <c r="A28" s="17"/>
      <c r="B28" s="223" t="s">
        <v>185</v>
      </c>
      <c r="C28" s="303" t="s">
        <v>344</v>
      </c>
      <c r="D28" s="303" t="s">
        <v>347</v>
      </c>
      <c r="E28" s="303" t="s">
        <v>352</v>
      </c>
    </row>
    <row r="29" spans="1:5" ht="19.5" customHeight="1" hidden="1">
      <c r="A29" s="17"/>
      <c r="B29" s="294" t="s">
        <v>220</v>
      </c>
      <c r="C29" s="296"/>
      <c r="D29" s="296"/>
      <c r="E29" s="296"/>
    </row>
    <row r="30" spans="1:5" ht="19.5" customHeight="1" hidden="1">
      <c r="A30" s="17"/>
      <c r="B30" s="223" t="s">
        <v>221</v>
      </c>
      <c r="C30" s="296" t="e">
        <f>0.05*C28</f>
        <v>#VALUE!</v>
      </c>
      <c r="D30" s="296" t="e">
        <f>0.05*D28</f>
        <v>#VALUE!</v>
      </c>
      <c r="E30" s="296" t="e">
        <f>0.05*E28</f>
        <v>#VALUE!</v>
      </c>
    </row>
    <row r="31" spans="1:5" ht="30.75" customHeight="1" hidden="1">
      <c r="A31" s="17"/>
      <c r="B31" s="294" t="s">
        <v>222</v>
      </c>
      <c r="C31" s="297" t="e">
        <f>C28+C30</f>
        <v>#VALUE!</v>
      </c>
      <c r="D31" s="297" t="e">
        <f>D28+D30</f>
        <v>#VALUE!</v>
      </c>
      <c r="E31" s="297" t="e">
        <f>E28+E30</f>
        <v>#VALUE!</v>
      </c>
    </row>
    <row r="32" spans="1:5" ht="19.5" customHeight="1">
      <c r="A32" s="11"/>
      <c r="B32" s="15"/>
      <c r="C32" s="14"/>
      <c r="D32" s="14"/>
      <c r="E32" s="43"/>
    </row>
    <row r="33" spans="1:5" ht="15">
      <c r="A33" s="9"/>
      <c r="B33" s="8"/>
      <c r="C33" s="8"/>
      <c r="D33" s="8"/>
      <c r="E33" s="44"/>
    </row>
    <row r="34" spans="1:3" s="51" customFormat="1" ht="21.75" customHeight="1">
      <c r="A34" s="173" t="s">
        <v>314</v>
      </c>
      <c r="C34" s="52"/>
    </row>
    <row r="35" s="51" customFormat="1" ht="16.5" customHeight="1">
      <c r="B35" s="183" t="s">
        <v>201</v>
      </c>
    </row>
    <row r="36" spans="1:7" s="51" customFormat="1" ht="18">
      <c r="A36" s="70" t="s">
        <v>370</v>
      </c>
      <c r="D36" s="214">
        <v>20955.215830999998</v>
      </c>
      <c r="E36" s="67" t="s">
        <v>334</v>
      </c>
      <c r="F36" s="174"/>
      <c r="G36" s="53"/>
    </row>
    <row r="37" spans="1:7" s="51" customFormat="1" ht="15.75">
      <c r="A37" s="70"/>
      <c r="B37" s="51" t="s">
        <v>54</v>
      </c>
      <c r="D37" s="214"/>
      <c r="E37" s="67"/>
      <c r="F37" s="174"/>
      <c r="G37" s="53"/>
    </row>
    <row r="38" spans="1:7" s="51" customFormat="1" ht="18">
      <c r="A38" s="54"/>
      <c r="B38" s="176" t="s">
        <v>264</v>
      </c>
      <c r="C38" s="299"/>
      <c r="D38" s="299">
        <v>16475.414276</v>
      </c>
      <c r="E38" s="67" t="s">
        <v>334</v>
      </c>
      <c r="F38" s="298"/>
      <c r="G38" s="178"/>
    </row>
    <row r="39" spans="1:7" s="51" customFormat="1" ht="15.75">
      <c r="A39" s="54"/>
      <c r="B39" s="3" t="s">
        <v>333</v>
      </c>
      <c r="C39" s="177"/>
      <c r="D39" s="180">
        <v>1078000.94</v>
      </c>
      <c r="E39" s="300" t="s">
        <v>188</v>
      </c>
      <c r="F39" s="298"/>
      <c r="G39" s="178"/>
    </row>
    <row r="40" spans="1:7" s="51" customFormat="1" ht="15.75">
      <c r="A40" s="54"/>
      <c r="B40" s="3"/>
      <c r="C40" s="177"/>
      <c r="D40" s="180"/>
      <c r="E40" s="300"/>
      <c r="F40" s="298"/>
      <c r="G40" s="178"/>
    </row>
    <row r="41" spans="1:6" s="51" customFormat="1" ht="20.25" customHeight="1">
      <c r="A41" s="179"/>
      <c r="B41" s="179" t="s">
        <v>265</v>
      </c>
      <c r="D41" s="308">
        <f>D44</f>
        <v>17008.698831319998</v>
      </c>
      <c r="E41" s="67" t="s">
        <v>334</v>
      </c>
      <c r="F41" s="175"/>
    </row>
    <row r="42" spans="2:4" s="51" customFormat="1" ht="15.75">
      <c r="B42" s="51" t="s">
        <v>261</v>
      </c>
      <c r="C42" s="180">
        <f>D39</f>
        <v>1078000.94</v>
      </c>
      <c r="D42" s="55" t="s">
        <v>188</v>
      </c>
    </row>
    <row r="43" spans="2:5" s="51" customFormat="1" ht="15.75">
      <c r="B43" s="58" t="s">
        <v>190</v>
      </c>
      <c r="C43" s="181">
        <v>15778</v>
      </c>
      <c r="D43" s="310" t="s">
        <v>189</v>
      </c>
      <c r="E43" s="60"/>
    </row>
    <row r="44" spans="2:7" s="51" customFormat="1" ht="18">
      <c r="B44" s="382" t="s">
        <v>262</v>
      </c>
      <c r="C44" s="382"/>
      <c r="D44" s="301">
        <f>C43*C42/1000000</f>
        <v>17008.698831319998</v>
      </c>
      <c r="E44" s="67" t="s">
        <v>334</v>
      </c>
      <c r="F44" s="182"/>
      <c r="G44" s="74"/>
    </row>
  </sheetData>
  <mergeCells count="10">
    <mergeCell ref="A5:E5"/>
    <mergeCell ref="B44:C44"/>
    <mergeCell ref="A2:E2"/>
    <mergeCell ref="A3:E3"/>
    <mergeCell ref="A8:A9"/>
    <mergeCell ref="B8:B9"/>
    <mergeCell ref="C8:C9"/>
    <mergeCell ref="D8:D9"/>
    <mergeCell ref="E8:E9"/>
    <mergeCell ref="A4:E4"/>
  </mergeCells>
  <printOptions horizontalCentered="1"/>
  <pageMargins left="0.7086614173228347" right="0.5511811023622047" top="0.8267716535433072" bottom="1.0236220472440944" header="0.5905511811023623" footer="0.7480314960629921"/>
  <pageSetup firstPageNumber="16" useFirstPageNumber="1" horizontalDpi="180" verticalDpi="180" orientation="portrait" paperSize="9" r:id="rId1"/>
  <headerFooter alignWithMargins="0">
    <oddHeader>&amp;C&amp;P</oddHeader>
  </headerFooter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A1" sqref="A1:M1"/>
    </sheetView>
  </sheetViews>
  <sheetFormatPr defaultColWidth="8.796875" defaultRowHeight="15"/>
  <cols>
    <col min="1" max="1" width="3.796875" style="3" customWidth="1"/>
    <col min="2" max="2" width="19" style="3" customWidth="1"/>
    <col min="3" max="3" width="9.09765625" style="3" customWidth="1"/>
    <col min="4" max="4" width="9.3984375" style="3" customWidth="1"/>
    <col min="5" max="5" width="7.69921875" style="3" customWidth="1"/>
    <col min="6" max="6" width="9" style="3" customWidth="1"/>
    <col min="7" max="7" width="8.09765625" style="3" customWidth="1"/>
    <col min="8" max="8" width="7.3984375" style="3" customWidth="1"/>
    <col min="9" max="9" width="7.796875" style="3" customWidth="1"/>
    <col min="10" max="10" width="7.296875" style="3" customWidth="1"/>
    <col min="11" max="11" width="7.8984375" style="3" customWidth="1"/>
    <col min="12" max="12" width="8.796875" style="3" customWidth="1"/>
    <col min="13" max="13" width="6.796875" style="3" customWidth="1"/>
    <col min="14" max="16384" width="9" style="3" customWidth="1"/>
  </cols>
  <sheetData>
    <row r="1" spans="1:13" s="4" customFormat="1" ht="24.75" customHeight="1">
      <c r="A1" s="345" t="s">
        <v>321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s="4" customFormat="1" ht="21.75" customHeight="1">
      <c r="A2" s="345" t="s">
        <v>202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6.5" customHeight="1">
      <c r="A3" s="18"/>
      <c r="B3" s="18"/>
      <c r="C3" s="18"/>
      <c r="D3" s="18"/>
      <c r="F3" s="389"/>
      <c r="G3" s="389"/>
      <c r="H3" s="389"/>
      <c r="J3" s="6"/>
      <c r="K3" s="6"/>
      <c r="L3" s="6"/>
      <c r="M3" s="66" t="s">
        <v>32</v>
      </c>
    </row>
    <row r="4" spans="1:13" ht="21" customHeight="1">
      <c r="A4" s="390" t="s">
        <v>10</v>
      </c>
      <c r="B4" s="392" t="s">
        <v>260</v>
      </c>
      <c r="C4" s="390" t="s">
        <v>33</v>
      </c>
      <c r="D4" s="395" t="s">
        <v>294</v>
      </c>
      <c r="E4" s="396"/>
      <c r="F4" s="396"/>
      <c r="G4" s="396"/>
      <c r="H4" s="397"/>
      <c r="I4" s="395" t="s">
        <v>295</v>
      </c>
      <c r="J4" s="396"/>
      <c r="K4" s="396"/>
      <c r="L4" s="396"/>
      <c r="M4" s="397"/>
    </row>
    <row r="5" spans="1:13" ht="19.5" customHeight="1">
      <c r="A5" s="391"/>
      <c r="B5" s="393"/>
      <c r="C5" s="391"/>
      <c r="D5" s="390" t="s">
        <v>34</v>
      </c>
      <c r="E5" s="398" t="s">
        <v>21</v>
      </c>
      <c r="F5" s="399"/>
      <c r="G5" s="399"/>
      <c r="H5" s="400"/>
      <c r="I5" s="401" t="s">
        <v>34</v>
      </c>
      <c r="J5" s="398" t="s">
        <v>21</v>
      </c>
      <c r="K5" s="399"/>
      <c r="L5" s="399"/>
      <c r="M5" s="400"/>
    </row>
    <row r="6" spans="1:13" ht="17.25" customHeight="1">
      <c r="A6" s="391"/>
      <c r="B6" s="393"/>
      <c r="C6" s="391"/>
      <c r="D6" s="391"/>
      <c r="E6" s="390" t="s">
        <v>53</v>
      </c>
      <c r="F6" s="390" t="s">
        <v>35</v>
      </c>
      <c r="G6" s="390" t="s">
        <v>319</v>
      </c>
      <c r="H6" s="390" t="s">
        <v>318</v>
      </c>
      <c r="I6" s="402"/>
      <c r="J6" s="390" t="s">
        <v>53</v>
      </c>
      <c r="K6" s="390" t="s">
        <v>35</v>
      </c>
      <c r="L6" s="390" t="s">
        <v>319</v>
      </c>
      <c r="M6" s="390" t="s">
        <v>318</v>
      </c>
    </row>
    <row r="7" spans="1:13" ht="15">
      <c r="A7" s="385"/>
      <c r="B7" s="394"/>
      <c r="C7" s="385"/>
      <c r="D7" s="385"/>
      <c r="E7" s="385"/>
      <c r="F7" s="385"/>
      <c r="G7" s="385"/>
      <c r="H7" s="385"/>
      <c r="I7" s="403"/>
      <c r="J7" s="385"/>
      <c r="K7" s="385"/>
      <c r="L7" s="385"/>
      <c r="M7" s="385"/>
    </row>
    <row r="8" spans="1:13" ht="15">
      <c r="A8" s="185">
        <v>1</v>
      </c>
      <c r="B8" s="186">
        <v>2</v>
      </c>
      <c r="C8" s="186">
        <v>3</v>
      </c>
      <c r="D8" s="186">
        <v>4</v>
      </c>
      <c r="E8" s="186">
        <v>5</v>
      </c>
      <c r="F8" s="186">
        <v>6</v>
      </c>
      <c r="G8" s="186">
        <v>7</v>
      </c>
      <c r="H8" s="186">
        <v>8</v>
      </c>
      <c r="I8" s="186">
        <v>9</v>
      </c>
      <c r="J8" s="186">
        <v>10</v>
      </c>
      <c r="K8" s="186">
        <v>11</v>
      </c>
      <c r="L8" s="186">
        <v>12</v>
      </c>
      <c r="M8" s="186">
        <v>13</v>
      </c>
    </row>
    <row r="9" spans="1:13" ht="38.25" customHeight="1">
      <c r="A9" s="35"/>
      <c r="B9" s="207" t="s">
        <v>320</v>
      </c>
      <c r="C9" s="208">
        <f>C10+C14+C26+C35</f>
        <v>35789.354228942</v>
      </c>
      <c r="D9" s="188">
        <f>E9+F9+G9+H9</f>
        <v>34680.67895090592</v>
      </c>
      <c r="E9" s="188">
        <f>SUM(E11:E13)</f>
        <v>6241.745219905919</v>
      </c>
      <c r="F9" s="188">
        <f>F14</f>
        <v>20955.215831</v>
      </c>
      <c r="G9" s="188">
        <f>G26</f>
        <v>5106</v>
      </c>
      <c r="H9" s="188">
        <f>H35</f>
        <v>2377.7179</v>
      </c>
      <c r="I9" s="188">
        <f>J9+K9+L9+M9</f>
        <v>36269.56406254147</v>
      </c>
      <c r="J9" s="188">
        <f>SUM(J11:J13)</f>
        <v>7297.345776221465</v>
      </c>
      <c r="K9" s="188">
        <f>K14</f>
        <v>21488.50038632</v>
      </c>
      <c r="L9" s="188">
        <f>L26</f>
        <v>5106</v>
      </c>
      <c r="M9" s="188">
        <f>M35</f>
        <v>2377.7179</v>
      </c>
    </row>
    <row r="10" spans="1:13" ht="15.75">
      <c r="A10" s="189">
        <v>1</v>
      </c>
      <c r="B10" s="187" t="s">
        <v>52</v>
      </c>
      <c r="C10" s="190">
        <f>C11+C12+C13</f>
        <v>6950</v>
      </c>
      <c r="D10" s="188">
        <f>D11+D12+D13</f>
        <v>6241.745219905919</v>
      </c>
      <c r="E10" s="36"/>
      <c r="F10" s="36"/>
      <c r="G10" s="36"/>
      <c r="H10" s="36"/>
      <c r="I10" s="188">
        <f>I11+I12+I13</f>
        <v>7297.345776221465</v>
      </c>
      <c r="J10" s="36"/>
      <c r="K10" s="36"/>
      <c r="L10" s="36"/>
      <c r="M10" s="36"/>
    </row>
    <row r="11" spans="1:13" ht="15.75" customHeight="1">
      <c r="A11" s="17"/>
      <c r="B11" s="36" t="s">
        <v>15</v>
      </c>
      <c r="C11" s="191">
        <v>1100</v>
      </c>
      <c r="D11" s="191">
        <f>E11+F11+H11</f>
        <v>918.7287070587173</v>
      </c>
      <c r="E11" s="191">
        <f>Trg10!C23</f>
        <v>918.7287070587173</v>
      </c>
      <c r="F11" s="191"/>
      <c r="G11" s="191"/>
      <c r="H11" s="191"/>
      <c r="I11" s="191">
        <f>J11+K11+M11</f>
        <v>1265.7719848177583</v>
      </c>
      <c r="J11" s="191">
        <f>Trg10!M23</f>
        <v>1265.7719848177583</v>
      </c>
      <c r="K11" s="191"/>
      <c r="L11" s="191"/>
      <c r="M11" s="191"/>
    </row>
    <row r="12" spans="1:13" ht="15">
      <c r="A12" s="17"/>
      <c r="B12" s="36" t="s">
        <v>17</v>
      </c>
      <c r="C12" s="191">
        <v>2500</v>
      </c>
      <c r="D12" s="191">
        <f>E12+F12+H12</f>
        <v>2249.6248995380574</v>
      </c>
      <c r="E12" s="191">
        <f>Trg10!C25</f>
        <v>2249.6248995380574</v>
      </c>
      <c r="F12" s="7"/>
      <c r="G12" s="7"/>
      <c r="H12" s="7"/>
      <c r="I12" s="191">
        <f>J12+K12+M12</f>
        <v>2848.694444269696</v>
      </c>
      <c r="J12" s="191">
        <f>Trg10!M25</f>
        <v>2848.694444269696</v>
      </c>
      <c r="K12" s="7"/>
      <c r="L12" s="7"/>
      <c r="M12" s="7"/>
    </row>
    <row r="13" spans="1:13" ht="15">
      <c r="A13" s="17"/>
      <c r="B13" s="36" t="s">
        <v>18</v>
      </c>
      <c r="C13" s="191">
        <v>3350</v>
      </c>
      <c r="D13" s="191">
        <f>E13+F13+H13</f>
        <v>3073.391613309144</v>
      </c>
      <c r="E13" s="191">
        <f>Trg10!C27</f>
        <v>3073.391613309144</v>
      </c>
      <c r="F13" s="7"/>
      <c r="G13" s="7"/>
      <c r="H13" s="7"/>
      <c r="I13" s="191">
        <f>J13+K13+M13</f>
        <v>3182.8793471340105</v>
      </c>
      <c r="J13" s="191">
        <f>Trg10!M27</f>
        <v>3182.8793471340105</v>
      </c>
      <c r="K13" s="7"/>
      <c r="L13" s="7"/>
      <c r="M13" s="7"/>
    </row>
    <row r="14" spans="1:13" ht="15.75">
      <c r="A14" s="189">
        <v>2</v>
      </c>
      <c r="B14" s="192" t="s">
        <v>36</v>
      </c>
      <c r="C14" s="190">
        <f>C15+C18+C22+C23</f>
        <v>21236.949065942</v>
      </c>
      <c r="D14" s="188">
        <f>E14+F14+H14</f>
        <v>20955.215831</v>
      </c>
      <c r="E14" s="7"/>
      <c r="F14" s="188">
        <f>F15+F22+F23+F18</f>
        <v>20955.215831</v>
      </c>
      <c r="G14" s="188"/>
      <c r="H14" s="7"/>
      <c r="I14" s="188">
        <f>I15+I22+I23+I18</f>
        <v>21488.50038632</v>
      </c>
      <c r="J14" s="7"/>
      <c r="K14" s="188">
        <f>K15+K22+K23+K18</f>
        <v>21488.50038632</v>
      </c>
      <c r="L14" s="188"/>
      <c r="M14" s="7"/>
    </row>
    <row r="15" spans="1:13" ht="15">
      <c r="A15" s="309" t="s">
        <v>322</v>
      </c>
      <c r="B15" s="193" t="s">
        <v>285</v>
      </c>
      <c r="C15" s="191">
        <f>D15</f>
        <v>16475.414276</v>
      </c>
      <c r="D15" s="191">
        <f>E15+F15+H15</f>
        <v>16475.414276</v>
      </c>
      <c r="E15" s="7"/>
      <c r="F15" s="203">
        <f>F16+F17</f>
        <v>16475.414276</v>
      </c>
      <c r="G15" s="203"/>
      <c r="H15" s="7"/>
      <c r="I15" s="191">
        <f>J15+K15+M15</f>
        <v>17008.698831319998</v>
      </c>
      <c r="J15" s="7"/>
      <c r="K15" s="191">
        <v>17008.698831319998</v>
      </c>
      <c r="L15" s="191"/>
      <c r="M15" s="7"/>
    </row>
    <row r="16" spans="1:13" ht="15.75">
      <c r="A16" s="17"/>
      <c r="B16" s="194" t="s">
        <v>15</v>
      </c>
      <c r="C16" s="191"/>
      <c r="D16" s="191"/>
      <c r="E16" s="7"/>
      <c r="F16" s="191">
        <v>1450.401258</v>
      </c>
      <c r="G16" s="191"/>
      <c r="H16" s="7"/>
      <c r="I16" s="191"/>
      <c r="J16" s="7"/>
      <c r="K16" s="195"/>
      <c r="L16" s="195"/>
      <c r="M16" s="7"/>
    </row>
    <row r="17" spans="1:13" ht="15.75">
      <c r="A17" s="17"/>
      <c r="B17" s="194" t="s">
        <v>17</v>
      </c>
      <c r="C17" s="191"/>
      <c r="D17" s="191"/>
      <c r="E17" s="7"/>
      <c r="F17" s="195">
        <v>15025.013018</v>
      </c>
      <c r="G17" s="195"/>
      <c r="H17" s="7"/>
      <c r="I17" s="191"/>
      <c r="J17" s="7"/>
      <c r="K17" s="195"/>
      <c r="L17" s="195"/>
      <c r="M17" s="7"/>
    </row>
    <row r="18" spans="1:13" ht="30">
      <c r="A18" s="309" t="s">
        <v>323</v>
      </c>
      <c r="B18" s="193" t="s">
        <v>284</v>
      </c>
      <c r="C18" s="191">
        <v>2200</v>
      </c>
      <c r="D18" s="191">
        <f>E18+F18+H18</f>
        <v>2035</v>
      </c>
      <c r="E18" s="191"/>
      <c r="F18" s="203">
        <f>F19+F20</f>
        <v>2035</v>
      </c>
      <c r="G18" s="203"/>
      <c r="H18" s="7"/>
      <c r="I18" s="191">
        <f>J18+K18+M18</f>
        <v>2035</v>
      </c>
      <c r="J18" s="7"/>
      <c r="K18" s="191">
        <f>K19+K20</f>
        <v>2035</v>
      </c>
      <c r="L18" s="191"/>
      <c r="M18" s="7"/>
    </row>
    <row r="19" spans="1:13" ht="15.75">
      <c r="A19" s="17"/>
      <c r="B19" s="194" t="s">
        <v>15</v>
      </c>
      <c r="C19" s="191"/>
      <c r="D19" s="191"/>
      <c r="E19" s="7"/>
      <c r="F19" s="195">
        <v>750</v>
      </c>
      <c r="G19" s="195"/>
      <c r="H19" s="7"/>
      <c r="I19" s="191"/>
      <c r="J19" s="7"/>
      <c r="K19" s="195">
        <v>750</v>
      </c>
      <c r="L19" s="195"/>
      <c r="M19" s="7"/>
    </row>
    <row r="20" spans="1:13" ht="15.75">
      <c r="A20" s="17"/>
      <c r="B20" s="194" t="s">
        <v>17</v>
      </c>
      <c r="C20" s="191"/>
      <c r="D20" s="191"/>
      <c r="E20" s="7"/>
      <c r="F20" s="195">
        <v>1285</v>
      </c>
      <c r="G20" s="195"/>
      <c r="H20" s="7"/>
      <c r="I20" s="191"/>
      <c r="J20" s="7"/>
      <c r="K20" s="195">
        <v>1285</v>
      </c>
      <c r="L20" s="195"/>
      <c r="M20" s="7"/>
    </row>
    <row r="21" spans="1:13" ht="31.5">
      <c r="A21" s="309" t="s">
        <v>324</v>
      </c>
      <c r="B21" s="205" t="s">
        <v>315</v>
      </c>
      <c r="C21" s="191"/>
      <c r="D21" s="191">
        <f>F22+F23</f>
        <v>2444.801555</v>
      </c>
      <c r="E21" s="7"/>
      <c r="F21" s="195">
        <f>SUM(F22:F23)</f>
        <v>2444.801555</v>
      </c>
      <c r="G21" s="195"/>
      <c r="H21" s="7"/>
      <c r="I21" s="191"/>
      <c r="J21" s="7"/>
      <c r="K21" s="195"/>
      <c r="L21" s="195"/>
      <c r="M21" s="7"/>
    </row>
    <row r="22" spans="1:13" ht="15.75">
      <c r="A22" s="17"/>
      <c r="B22" s="194" t="s">
        <v>325</v>
      </c>
      <c r="C22" s="191">
        <f>F22*1.003</f>
        <v>1636.0140761419998</v>
      </c>
      <c r="D22" s="191"/>
      <c r="E22" s="7"/>
      <c r="F22" s="204">
        <v>1631.120714</v>
      </c>
      <c r="G22" s="204"/>
      <c r="H22" s="7"/>
      <c r="I22" s="191">
        <f>J22+K22+M22</f>
        <v>1631.120714</v>
      </c>
      <c r="J22" s="7"/>
      <c r="K22" s="195">
        <v>1631.120714</v>
      </c>
      <c r="L22" s="195"/>
      <c r="M22" s="7"/>
    </row>
    <row r="23" spans="1:13" ht="15.75">
      <c r="A23" s="17"/>
      <c r="B23" s="193" t="s">
        <v>326</v>
      </c>
      <c r="C23" s="191">
        <f>(C15+F18)*5%</f>
        <v>925.5207138000001</v>
      </c>
      <c r="D23" s="191"/>
      <c r="E23" s="7"/>
      <c r="F23" s="203">
        <v>813.680841</v>
      </c>
      <c r="G23" s="203"/>
      <c r="H23" s="7"/>
      <c r="I23" s="191">
        <f>J23+K23+M23</f>
        <v>813.680841</v>
      </c>
      <c r="J23" s="7"/>
      <c r="K23" s="195">
        <v>813.680841</v>
      </c>
      <c r="L23" s="195"/>
      <c r="M23" s="7"/>
    </row>
    <row r="24" spans="1:13" ht="15.75">
      <c r="A24" s="17"/>
      <c r="B24" s="194" t="s">
        <v>15</v>
      </c>
      <c r="C24" s="191"/>
      <c r="D24" s="191"/>
      <c r="E24" s="7"/>
      <c r="F24" s="195">
        <v>609.158527</v>
      </c>
      <c r="G24" s="195"/>
      <c r="H24" s="7"/>
      <c r="I24" s="191"/>
      <c r="J24" s="7"/>
      <c r="K24" s="195"/>
      <c r="L24" s="195"/>
      <c r="M24" s="7"/>
    </row>
    <row r="25" spans="1:13" ht="15.75">
      <c r="A25" s="17"/>
      <c r="B25" s="194" t="s">
        <v>17</v>
      </c>
      <c r="C25" s="191"/>
      <c r="D25" s="191"/>
      <c r="E25" s="7"/>
      <c r="F25" s="195">
        <v>204.522314</v>
      </c>
      <c r="G25" s="195"/>
      <c r="H25" s="7"/>
      <c r="I25" s="191"/>
      <c r="J25" s="7"/>
      <c r="K25" s="195"/>
      <c r="L25" s="195"/>
      <c r="M25" s="7"/>
    </row>
    <row r="26" spans="1:13" ht="33.75" customHeight="1">
      <c r="A26" s="210">
        <v>3</v>
      </c>
      <c r="B26" s="192" t="s">
        <v>293</v>
      </c>
      <c r="C26" s="188">
        <f>C27+C32</f>
        <v>5172.4065</v>
      </c>
      <c r="D26" s="188">
        <f>G26</f>
        <v>5106</v>
      </c>
      <c r="E26" s="7"/>
      <c r="F26" s="188"/>
      <c r="G26" s="188">
        <f>G27+G32</f>
        <v>5106</v>
      </c>
      <c r="H26" s="7"/>
      <c r="I26" s="188"/>
      <c r="J26" s="7"/>
      <c r="K26" s="188"/>
      <c r="L26" s="188">
        <f>L27+L32</f>
        <v>5106</v>
      </c>
      <c r="M26" s="7"/>
    </row>
    <row r="27" spans="1:13" ht="31.5">
      <c r="A27" s="17"/>
      <c r="B27" s="206" t="s">
        <v>316</v>
      </c>
      <c r="C27" s="195">
        <f>C28+C29</f>
        <v>3267.3419999999996</v>
      </c>
      <c r="D27" s="191"/>
      <c r="E27" s="7"/>
      <c r="F27" s="195"/>
      <c r="G27" s="195">
        <f>G28+G29</f>
        <v>3235.85</v>
      </c>
      <c r="H27" s="7"/>
      <c r="I27" s="191"/>
      <c r="J27" s="7"/>
      <c r="K27" s="195"/>
      <c r="L27" s="195">
        <f>L28+L29</f>
        <v>3235.85</v>
      </c>
      <c r="M27" s="7"/>
    </row>
    <row r="28" spans="1:13" ht="15.75">
      <c r="A28" s="17"/>
      <c r="B28" s="197" t="s">
        <v>279</v>
      </c>
      <c r="C28" s="191">
        <f>G28*1.02</f>
        <v>1041.267</v>
      </c>
      <c r="D28" s="191"/>
      <c r="E28" s="7"/>
      <c r="F28" s="195"/>
      <c r="G28" s="195">
        <v>1020.85</v>
      </c>
      <c r="H28" s="7"/>
      <c r="I28" s="191"/>
      <c r="J28" s="7"/>
      <c r="K28" s="195"/>
      <c r="L28" s="195">
        <v>1020.85</v>
      </c>
      <c r="M28" s="7"/>
    </row>
    <row r="29" spans="1:13" ht="15.75">
      <c r="A29" s="17"/>
      <c r="B29" s="197" t="s">
        <v>280</v>
      </c>
      <c r="C29" s="191">
        <f>G29*1.005</f>
        <v>2226.075</v>
      </c>
      <c r="D29" s="191"/>
      <c r="E29" s="7"/>
      <c r="F29" s="195"/>
      <c r="G29" s="195">
        <v>2215</v>
      </c>
      <c r="H29" s="7"/>
      <c r="I29" s="191"/>
      <c r="J29" s="7"/>
      <c r="K29" s="195"/>
      <c r="L29" s="195">
        <v>2215</v>
      </c>
      <c r="M29" s="7"/>
    </row>
    <row r="30" spans="1:13" ht="15.75">
      <c r="A30" s="11"/>
      <c r="B30" s="211"/>
      <c r="C30" s="43"/>
      <c r="D30" s="43"/>
      <c r="E30" s="14"/>
      <c r="F30" s="212"/>
      <c r="G30" s="212"/>
      <c r="H30" s="14"/>
      <c r="I30" s="43"/>
      <c r="J30" s="14"/>
      <c r="K30" s="212"/>
      <c r="L30" s="212"/>
      <c r="M30" s="14"/>
    </row>
    <row r="31" spans="1:13" ht="15.75">
      <c r="A31" s="17"/>
      <c r="B31" s="197"/>
      <c r="C31" s="191"/>
      <c r="D31" s="191"/>
      <c r="E31" s="7"/>
      <c r="F31" s="195"/>
      <c r="G31" s="195"/>
      <c r="H31" s="7"/>
      <c r="I31" s="191"/>
      <c r="J31" s="7"/>
      <c r="K31" s="195"/>
      <c r="L31" s="195"/>
      <c r="M31" s="7"/>
    </row>
    <row r="32" spans="1:13" ht="15.75">
      <c r="A32" s="17"/>
      <c r="B32" s="206" t="s">
        <v>317</v>
      </c>
      <c r="C32" s="195">
        <f>C33+C34</f>
        <v>1905.0645000000002</v>
      </c>
      <c r="D32" s="191"/>
      <c r="E32" s="7"/>
      <c r="F32" s="195"/>
      <c r="G32" s="195">
        <f>G33+G34</f>
        <v>1870.15</v>
      </c>
      <c r="H32" s="7"/>
      <c r="I32" s="191"/>
      <c r="J32" s="7"/>
      <c r="K32" s="195"/>
      <c r="L32" s="195">
        <f>L33+L34</f>
        <v>1870.15</v>
      </c>
      <c r="M32" s="7"/>
    </row>
    <row r="33" spans="1:13" ht="15.75">
      <c r="A33" s="17"/>
      <c r="B33" s="197" t="s">
        <v>280</v>
      </c>
      <c r="C33" s="191">
        <f>G33*1.03</f>
        <v>1086.8045000000002</v>
      </c>
      <c r="D33" s="191"/>
      <c r="E33" s="7"/>
      <c r="F33" s="195"/>
      <c r="G33" s="195">
        <v>1055.15</v>
      </c>
      <c r="H33" s="7"/>
      <c r="I33" s="191"/>
      <c r="J33" s="7"/>
      <c r="K33" s="195"/>
      <c r="L33" s="195">
        <v>1055.15</v>
      </c>
      <c r="M33" s="7"/>
    </row>
    <row r="34" spans="1:13" ht="15.75">
      <c r="A34" s="17"/>
      <c r="B34" s="197" t="s">
        <v>281</v>
      </c>
      <c r="C34" s="191">
        <f>G34*1.004</f>
        <v>818.26</v>
      </c>
      <c r="D34" s="191"/>
      <c r="E34" s="7"/>
      <c r="F34" s="195"/>
      <c r="G34" s="195">
        <v>815</v>
      </c>
      <c r="H34" s="7"/>
      <c r="I34" s="191"/>
      <c r="J34" s="7"/>
      <c r="K34" s="195"/>
      <c r="L34" s="195">
        <v>815</v>
      </c>
      <c r="M34" s="7"/>
    </row>
    <row r="35" spans="1:13" ht="37.5" customHeight="1">
      <c r="A35" s="184">
        <v>4</v>
      </c>
      <c r="B35" s="196" t="s">
        <v>277</v>
      </c>
      <c r="C35" s="188">
        <f>SUM(C36:C41)</f>
        <v>2429.998663</v>
      </c>
      <c r="D35" s="188">
        <f>E35+F35+H35</f>
        <v>2377.7179</v>
      </c>
      <c r="E35" s="191"/>
      <c r="F35" s="191"/>
      <c r="G35" s="191"/>
      <c r="H35" s="209">
        <f>SUM(H36:H41)</f>
        <v>2377.7179</v>
      </c>
      <c r="I35" s="191"/>
      <c r="J35" s="191"/>
      <c r="K35" s="191"/>
      <c r="L35" s="191"/>
      <c r="M35" s="188">
        <f>SUM(M36:M41)</f>
        <v>2377.7179</v>
      </c>
    </row>
    <row r="36" spans="1:13" ht="15.75">
      <c r="A36" s="189"/>
      <c r="B36" s="197" t="s">
        <v>278</v>
      </c>
      <c r="C36" s="191">
        <f>H36*1.02</f>
        <v>912.588798</v>
      </c>
      <c r="D36" s="191"/>
      <c r="E36" s="7"/>
      <c r="F36" s="198"/>
      <c r="G36" s="198"/>
      <c r="H36" s="82">
        <v>894.6949</v>
      </c>
      <c r="I36" s="7"/>
      <c r="J36" s="7"/>
      <c r="K36" s="7"/>
      <c r="L36" s="7"/>
      <c r="M36" s="198">
        <v>894.6949</v>
      </c>
    </row>
    <row r="37" spans="1:13" ht="16.5" customHeight="1">
      <c r="A37" s="189"/>
      <c r="B37" s="197" t="s">
        <v>279</v>
      </c>
      <c r="C37" s="191">
        <f>H37*1.005</f>
        <v>605.8672649999999</v>
      </c>
      <c r="D37" s="191"/>
      <c r="E37" s="7"/>
      <c r="F37" s="198"/>
      <c r="G37" s="198"/>
      <c r="H37" s="82">
        <v>602.853</v>
      </c>
      <c r="I37" s="7"/>
      <c r="J37" s="7"/>
      <c r="K37" s="7"/>
      <c r="L37" s="7"/>
      <c r="M37" s="198">
        <v>602.853</v>
      </c>
    </row>
    <row r="38" spans="1:13" ht="15.75">
      <c r="A38" s="189"/>
      <c r="B38" s="197" t="s">
        <v>280</v>
      </c>
      <c r="C38" s="191">
        <f>H38*1.03</f>
        <v>221.45000000000002</v>
      </c>
      <c r="D38" s="191"/>
      <c r="E38" s="7"/>
      <c r="F38" s="198"/>
      <c r="G38" s="198"/>
      <c r="H38" s="82">
        <v>215</v>
      </c>
      <c r="I38" s="7"/>
      <c r="J38" s="7"/>
      <c r="K38" s="7"/>
      <c r="L38" s="7"/>
      <c r="M38" s="198">
        <v>215</v>
      </c>
    </row>
    <row r="39" spans="1:13" ht="15.75">
      <c r="A39" s="189"/>
      <c r="B39" s="197" t="s">
        <v>281</v>
      </c>
      <c r="C39" s="191">
        <f>H39*1.004</f>
        <v>356.57059999999996</v>
      </c>
      <c r="D39" s="191"/>
      <c r="E39" s="7"/>
      <c r="F39" s="198"/>
      <c r="G39" s="198"/>
      <c r="H39" s="82">
        <v>355.15</v>
      </c>
      <c r="I39" s="7"/>
      <c r="J39" s="7"/>
      <c r="K39" s="7"/>
      <c r="L39" s="7"/>
      <c r="M39" s="198">
        <v>355.15</v>
      </c>
    </row>
    <row r="40" spans="1:13" ht="15.75">
      <c r="A40" s="189"/>
      <c r="B40" s="197" t="s">
        <v>282</v>
      </c>
      <c r="C40" s="191">
        <f>H40*1.1</f>
        <v>231.02200000000002</v>
      </c>
      <c r="D40" s="191"/>
      <c r="E40" s="7"/>
      <c r="F40" s="198"/>
      <c r="G40" s="198"/>
      <c r="H40" s="82">
        <v>210.02</v>
      </c>
      <c r="I40" s="7"/>
      <c r="J40" s="7"/>
      <c r="K40" s="7"/>
      <c r="L40" s="7"/>
      <c r="M40" s="198">
        <v>210.02</v>
      </c>
    </row>
    <row r="41" spans="1:13" ht="15.75">
      <c r="A41" s="189"/>
      <c r="B41" s="197" t="s">
        <v>283</v>
      </c>
      <c r="C41" s="191">
        <f>H41*1.025</f>
        <v>102.49999999999999</v>
      </c>
      <c r="D41" s="191"/>
      <c r="E41" s="7"/>
      <c r="F41" s="198"/>
      <c r="G41" s="198"/>
      <c r="H41" s="82">
        <v>100</v>
      </c>
      <c r="I41" s="7"/>
      <c r="J41" s="7"/>
      <c r="K41" s="7"/>
      <c r="L41" s="7"/>
      <c r="M41" s="198">
        <v>100</v>
      </c>
    </row>
    <row r="42" spans="1:13" ht="15.75">
      <c r="A42" s="199"/>
      <c r="B42" s="200"/>
      <c r="C42" s="43"/>
      <c r="D42" s="43"/>
      <c r="E42" s="14"/>
      <c r="F42" s="201"/>
      <c r="G42" s="201"/>
      <c r="H42" s="202"/>
      <c r="I42" s="14"/>
      <c r="J42" s="14"/>
      <c r="K42" s="14"/>
      <c r="L42" s="14"/>
      <c r="M42" s="201"/>
    </row>
  </sheetData>
  <mergeCells count="20">
    <mergeCell ref="L6:L7"/>
    <mergeCell ref="M6:M7"/>
    <mergeCell ref="J5:M5"/>
    <mergeCell ref="E5:H5"/>
    <mergeCell ref="I5:I7"/>
    <mergeCell ref="A1:M1"/>
    <mergeCell ref="J6:J7"/>
    <mergeCell ref="F6:F7"/>
    <mergeCell ref="H6:H7"/>
    <mergeCell ref="K6:K7"/>
    <mergeCell ref="I4:M4"/>
    <mergeCell ref="D4:H4"/>
    <mergeCell ref="C4:C7"/>
    <mergeCell ref="D5:D7"/>
    <mergeCell ref="A2:M2"/>
    <mergeCell ref="F3:H3"/>
    <mergeCell ref="A4:A7"/>
    <mergeCell ref="B4:B7"/>
    <mergeCell ref="E6:E7"/>
    <mergeCell ref="G6:G7"/>
  </mergeCells>
  <printOptions/>
  <pageMargins left="0.8267716535433072" right="0.3937007874015748" top="0.9055118110236221" bottom="0.35433070866141736" header="0.5905511811023623" footer="0.2755905511811024"/>
  <pageSetup firstPageNumber="17" useFirstPageNumber="1" horizontalDpi="300" verticalDpi="300" orientation="landscape" paperSize="9" scale="95" r:id="rId1"/>
  <headerFooter alignWithMargins="0">
    <oddHeader>&amp;C&amp;P</oddHead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Kho tu lieu, cong cu Giaxaydung.vn</dc:title>
  <dc:subject>Chia se du lieu, cong cu mien phi</dc:subject>
  <dc:creator>Nguyễn Thế Anh</dc:creator>
  <cp:keywords/>
  <dc:description/>
  <cp:lastModifiedBy>Le Thi Hue</cp:lastModifiedBy>
  <cp:lastPrinted>2005-01-15T22:15:02Z</cp:lastPrinted>
  <dcterms:created xsi:type="dcterms:W3CDTF">2005-05-11T13:34:28Z</dcterms:created>
  <dcterms:modified xsi:type="dcterms:W3CDTF">2008-12-16T14:16:36Z</dcterms:modified>
  <cp:category/>
  <cp:version/>
  <cp:contentType/>
  <cp:contentStatus/>
</cp:coreProperties>
</file>